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GENERAL\EJERCICIO 2018\TRANSPARENCIA Y ACC DE INF\1ER TRIMESTRE 2018\FRACC XVA\"/>
    </mc:Choice>
  </mc:AlternateContent>
  <bookViews>
    <workbookView xWindow="0" yWindow="0" windowWidth="15360" windowHeight="9450" firstSheet="16" activeTab="16"/>
  </bookViews>
  <sheets>
    <sheet name="PLANTILLA" sheetId="10" state="hidden" r:id="rId1"/>
    <sheet name="REL PART CENTRA 2111" sheetId="31" state="hidden" r:id="rId2"/>
    <sheet name="REL PART CENTRA 2121" sheetId="21" state="hidden" r:id="rId3"/>
    <sheet name="REL PART CENTRA 2141" sheetId="22" state="hidden" r:id="rId4"/>
    <sheet name="REL PART CENTRA 2151" sheetId="24" state="hidden" r:id="rId5"/>
    <sheet name="REL PART CENTRA 2161" sheetId="25" state="hidden" r:id="rId6"/>
    <sheet name="REL PART CENTRA 2461" sheetId="26" state="hidden" r:id="rId7"/>
    <sheet name="REL PART CENTRA 2531" sheetId="32" state="hidden" r:id="rId8"/>
    <sheet name="REL PART CENTRA 2541 " sheetId="33" state="hidden" r:id="rId9"/>
    <sheet name="REL PART CENTRA 2721" sheetId="27" state="hidden" r:id="rId10"/>
    <sheet name="REL PART CENTRA 2921 " sheetId="29" state="hidden" r:id="rId11"/>
    <sheet name="REL PART CENTRA 2941 " sheetId="23" state="hidden" r:id="rId12"/>
    <sheet name="REL PART CENTRA 2961" sheetId="30" state="hidden" r:id="rId13"/>
    <sheet name="REL PART CENTRA 4411" sheetId="34" state="hidden" r:id="rId14"/>
    <sheet name="DESGLOSE PART" sheetId="11" state="hidden" r:id="rId15"/>
    <sheet name="FUENTE DE FIN" sheetId="12" state="hidden" r:id="rId16"/>
    <sheet name="PRESUPUESTO MENSUAL" sheetId="69" r:id="rId17"/>
  </sheets>
  <definedNames>
    <definedName name="_xlnm.Print_Area" localSheetId="14">'DESGLOSE PART'!$A$1:$H$31</definedName>
    <definedName name="_xlnm.Print_Area" localSheetId="15">'FUENTE DE FIN'!$A$1:$K$34</definedName>
    <definedName name="_xlnm.Print_Area" localSheetId="0">PLANTILLA!$A$1:$Y$68</definedName>
    <definedName name="_xlnm.Print_Area" localSheetId="1">'REL PART CENTRA 2111'!$A$1:$H$49</definedName>
    <definedName name="_xlnm.Print_Area" localSheetId="2">'REL PART CENTRA 2121'!$A$1:$H$28</definedName>
    <definedName name="_xlnm.Print_Area" localSheetId="3">'REL PART CENTRA 2141'!$A$1:$H$30</definedName>
    <definedName name="_xlnm.Print_Area" localSheetId="4">'REL PART CENTRA 2151'!$A$1:$H$27</definedName>
    <definedName name="_xlnm.Print_Area" localSheetId="5">'REL PART CENTRA 2161'!$A$1:$H$50</definedName>
    <definedName name="_xlnm.Print_Area" localSheetId="6">'REL PART CENTRA 2461'!$A$1:$H$26</definedName>
    <definedName name="_xlnm.Print_Area" localSheetId="7">'REL PART CENTRA 2531'!$A$1:$H$40</definedName>
    <definedName name="_xlnm.Print_Area" localSheetId="8">'REL PART CENTRA 2541 '!$A$1:$H$40</definedName>
    <definedName name="_xlnm.Print_Area" localSheetId="9">'REL PART CENTRA 2721'!$A$1:$H$23</definedName>
    <definedName name="_xlnm.Print_Area" localSheetId="10">'REL PART CENTRA 2921 '!$A$1:$H$26</definedName>
    <definedName name="_xlnm.Print_Area" localSheetId="11">'REL PART CENTRA 2941 '!$A$1:$H$23</definedName>
    <definedName name="_xlnm.Print_Area" localSheetId="12">'REL PART CENTRA 2961'!$A$1:$H$26</definedName>
    <definedName name="_xlnm.Print_Area" localSheetId="13">'REL PART CENTRA 4411'!$A$1:$H$39</definedName>
    <definedName name="_xlnm.Print_Titles" localSheetId="5">'REL PART CENTRA 2161'!$1:$13</definedName>
  </definedNames>
  <calcPr calcId="152511"/>
</workbook>
</file>

<file path=xl/calcChain.xml><?xml version="1.0" encoding="utf-8"?>
<calcChain xmlns="http://schemas.openxmlformats.org/spreadsheetml/2006/main">
  <c r="P85" i="69" l="1"/>
  <c r="N85" i="69"/>
  <c r="L85" i="69"/>
  <c r="J85" i="69"/>
  <c r="H85" i="69"/>
  <c r="F85" i="69"/>
  <c r="P84" i="69"/>
  <c r="O84" i="69"/>
  <c r="O85" i="69" s="1"/>
  <c r="N84" i="69"/>
  <c r="M84" i="69"/>
  <c r="M85" i="69" s="1"/>
  <c r="L84" i="69"/>
  <c r="K84" i="69"/>
  <c r="K85" i="69" s="1"/>
  <c r="J84" i="69"/>
  <c r="I84" i="69"/>
  <c r="I85" i="69" s="1"/>
  <c r="H84" i="69"/>
  <c r="G84" i="69"/>
  <c r="G85" i="69" s="1"/>
  <c r="F84" i="69"/>
  <c r="E84" i="69"/>
  <c r="E85" i="69" s="1"/>
  <c r="P83" i="69"/>
  <c r="O83" i="69"/>
  <c r="N83" i="69"/>
  <c r="M83" i="69"/>
  <c r="L83" i="69"/>
  <c r="K83" i="69"/>
  <c r="J83" i="69"/>
  <c r="I83" i="69"/>
  <c r="H83" i="69"/>
  <c r="G83" i="69"/>
  <c r="F83" i="69"/>
  <c r="E83" i="69"/>
  <c r="D82" i="69"/>
  <c r="D81" i="69"/>
  <c r="D80" i="69"/>
  <c r="D79" i="69"/>
  <c r="D78" i="69"/>
  <c r="D77" i="69"/>
  <c r="D76" i="69"/>
  <c r="D75" i="69"/>
  <c r="D74" i="69"/>
  <c r="D73" i="69"/>
  <c r="D72" i="69"/>
  <c r="D71" i="69"/>
  <c r="D70" i="69"/>
  <c r="D69" i="69"/>
  <c r="D83" i="69" s="1"/>
  <c r="D68" i="69"/>
  <c r="P67" i="69"/>
  <c r="O67" i="69"/>
  <c r="N67" i="69"/>
  <c r="M67" i="69"/>
  <c r="L67" i="69"/>
  <c r="K67" i="69"/>
  <c r="J67" i="69"/>
  <c r="I67" i="69"/>
  <c r="H67" i="69"/>
  <c r="F67" i="69"/>
  <c r="E67" i="69"/>
  <c r="D66" i="69"/>
  <c r="D65" i="69"/>
  <c r="D64" i="69"/>
  <c r="D63" i="69"/>
  <c r="D62" i="69"/>
  <c r="D61" i="69"/>
  <c r="D60" i="69"/>
  <c r="D59" i="69"/>
  <c r="D58" i="69"/>
  <c r="D57" i="69"/>
  <c r="D56" i="69"/>
  <c r="G55" i="69"/>
  <c r="G67" i="69" s="1"/>
  <c r="D54" i="69"/>
  <c r="D53" i="69"/>
  <c r="D52" i="69"/>
  <c r="P51" i="69"/>
  <c r="P88" i="69" s="1"/>
  <c r="O51" i="69"/>
  <c r="N51" i="69"/>
  <c r="N88" i="69" s="1"/>
  <c r="M51" i="69"/>
  <c r="L51" i="69"/>
  <c r="L88" i="69" s="1"/>
  <c r="K51" i="69"/>
  <c r="J51" i="69"/>
  <c r="J88" i="69" s="1"/>
  <c r="I51" i="69"/>
  <c r="H51" i="69"/>
  <c r="H88" i="69" s="1"/>
  <c r="G51" i="69"/>
  <c r="F51" i="69"/>
  <c r="F88" i="69" s="1"/>
  <c r="E51" i="69"/>
  <c r="D50" i="69"/>
  <c r="D49" i="69"/>
  <c r="D48" i="69"/>
  <c r="D47" i="69"/>
  <c r="D46" i="69"/>
  <c r="D45" i="69"/>
  <c r="D44" i="69"/>
  <c r="D43" i="69"/>
  <c r="D42" i="69"/>
  <c r="D41" i="69"/>
  <c r="D40" i="69"/>
  <c r="D39" i="69"/>
  <c r="D38" i="69"/>
  <c r="D37" i="69"/>
  <c r="D36" i="69"/>
  <c r="D35" i="69"/>
  <c r="D34" i="69"/>
  <c r="D33" i="69"/>
  <c r="D32" i="69"/>
  <c r="D31" i="69"/>
  <c r="D30" i="69"/>
  <c r="D29" i="69"/>
  <c r="D28" i="69"/>
  <c r="D27" i="69"/>
  <c r="D26" i="69"/>
  <c r="D25" i="69"/>
  <c r="D24" i="69"/>
  <c r="D23" i="69"/>
  <c r="D22" i="69"/>
  <c r="D21" i="69"/>
  <c r="D20" i="69"/>
  <c r="D19" i="69"/>
  <c r="D18" i="69"/>
  <c r="D17" i="69"/>
  <c r="D16" i="69"/>
  <c r="D15" i="69"/>
  <c r="D14" i="69"/>
  <c r="D13" i="69"/>
  <c r="D51" i="69" s="1"/>
  <c r="E88" i="69" l="1"/>
  <c r="G88" i="69"/>
  <c r="I88" i="69"/>
  <c r="K88" i="69"/>
  <c r="M88" i="69"/>
  <c r="O88" i="69"/>
  <c r="D67" i="69"/>
  <c r="D88" i="69" s="1"/>
  <c r="D55" i="69"/>
  <c r="D84" i="69"/>
  <c r="D85" i="69" s="1"/>
  <c r="E27" i="34" l="1"/>
  <c r="E24" i="34"/>
  <c r="E23" i="34"/>
  <c r="E22" i="34"/>
  <c r="E21" i="34"/>
  <c r="E20" i="34"/>
  <c r="E19" i="34"/>
  <c r="E18" i="34"/>
  <c r="E17" i="34"/>
  <c r="E16" i="34"/>
  <c r="E15" i="34"/>
  <c r="E33" i="34" s="1"/>
  <c r="E26" i="33"/>
  <c r="E25" i="33"/>
  <c r="E24" i="33"/>
  <c r="E23" i="33"/>
  <c r="E22" i="33"/>
  <c r="D21" i="33"/>
  <c r="D20" i="33"/>
  <c r="D19" i="33"/>
  <c r="D18" i="33"/>
  <c r="D17" i="33"/>
  <c r="D16" i="33"/>
  <c r="D15" i="33"/>
  <c r="E15" i="33"/>
  <c r="E21" i="33"/>
  <c r="E20" i="33"/>
  <c r="E19" i="33"/>
  <c r="E18" i="33"/>
  <c r="E17" i="33"/>
  <c r="E16" i="33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44" i="31" s="1"/>
  <c r="E34" i="33" l="1"/>
  <c r="E34" i="32"/>
  <c r="E15" i="30" l="1"/>
  <c r="E20" i="30" s="1"/>
  <c r="E16" i="29"/>
  <c r="E15" i="29"/>
  <c r="E20" i="29" s="1"/>
  <c r="E16" i="27"/>
  <c r="E15" i="27"/>
  <c r="E17" i="27" s="1"/>
  <c r="E17" i="26"/>
  <c r="E16" i="26"/>
  <c r="E15" i="26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42" i="25" s="1"/>
  <c r="E16" i="24"/>
  <c r="E15" i="24"/>
  <c r="D18" i="22"/>
  <c r="E16" i="23"/>
  <c r="E15" i="23"/>
  <c r="E18" i="22"/>
  <c r="E15" i="22"/>
  <c r="E17" i="22"/>
  <c r="E22" i="22" s="1"/>
  <c r="E18" i="21"/>
  <c r="E17" i="21"/>
  <c r="E19" i="21"/>
  <c r="E16" i="21"/>
  <c r="E15" i="21"/>
  <c r="E20" i="26" l="1"/>
  <c r="E19" i="24"/>
  <c r="E17" i="23"/>
  <c r="E20" i="21"/>
  <c r="K12" i="12" l="1"/>
  <c r="K13" i="12"/>
  <c r="K14" i="12"/>
  <c r="K15" i="12"/>
  <c r="K16" i="12"/>
  <c r="K17" i="12"/>
  <c r="K18" i="12"/>
  <c r="K19" i="12"/>
  <c r="K20" i="12"/>
  <c r="K21" i="12"/>
  <c r="K22" i="12"/>
  <c r="K23" i="12"/>
  <c r="K24" i="12"/>
  <c r="D26" i="12"/>
  <c r="E26" i="12"/>
  <c r="F26" i="12"/>
  <c r="G26" i="12"/>
  <c r="H26" i="12"/>
  <c r="I26" i="12"/>
  <c r="E23" i="11"/>
  <c r="N14" i="10"/>
  <c r="U14" i="10" s="1"/>
  <c r="N13" i="10"/>
  <c r="U13" i="10" s="1"/>
  <c r="K26" i="12" l="1"/>
  <c r="P13" i="10"/>
  <c r="R13" i="10"/>
  <c r="T13" i="10"/>
  <c r="P14" i="10"/>
  <c r="R14" i="10"/>
  <c r="T14" i="10"/>
  <c r="Q13" i="10"/>
  <c r="S13" i="10"/>
  <c r="Q14" i="10"/>
  <c r="S14" i="10"/>
  <c r="Y14" i="10" l="1"/>
  <c r="Y13" i="10"/>
</calcChain>
</file>

<file path=xl/sharedStrings.xml><?xml version="1.0" encoding="utf-8"?>
<sst xmlns="http://schemas.openxmlformats.org/spreadsheetml/2006/main" count="958" uniqueCount="378">
  <si>
    <t>Sector:</t>
  </si>
  <si>
    <t>Dependencia o entidad:</t>
  </si>
  <si>
    <t>Descripción</t>
  </si>
  <si>
    <t>Justificación</t>
  </si>
  <si>
    <t>Total</t>
  </si>
  <si>
    <t>Elaboró</t>
  </si>
  <si>
    <t>Responsable del proyecto</t>
  </si>
  <si>
    <t>Autorizó</t>
  </si>
  <si>
    <t>Nombre, cargo y firma</t>
  </si>
  <si>
    <t>Director Administrativo</t>
  </si>
  <si>
    <t>Titular de la Entidad</t>
  </si>
  <si>
    <t>Total proyecto</t>
  </si>
  <si>
    <t>Partida</t>
  </si>
  <si>
    <t>Proyecto:</t>
  </si>
  <si>
    <t>COSTO MENSUAL</t>
  </si>
  <si>
    <t>COSTO ANUAL</t>
  </si>
  <si>
    <t>COLUMNAS ADICIONALES PARA CONCEPTOS PROPIOS DEL ORGANISMO</t>
  </si>
  <si>
    <t>No. Cons</t>
  </si>
  <si>
    <t>DP</t>
  </si>
  <si>
    <t>U.R</t>
  </si>
  <si>
    <t>PROY</t>
  </si>
  <si>
    <t>NOMBRE DEL TRABAJADOR</t>
  </si>
  <si>
    <t>R.F.C.</t>
  </si>
  <si>
    <t>F-ING</t>
  </si>
  <si>
    <t>NIVEL</t>
  </si>
  <si>
    <t>CATEG</t>
  </si>
  <si>
    <t>PUESTO</t>
  </si>
  <si>
    <t>ADSCRIPCIÓN</t>
  </si>
  <si>
    <t xml:space="preserve">SUELDO
</t>
  </si>
  <si>
    <t xml:space="preserve">PERC. COMPL.ELDO
</t>
  </si>
  <si>
    <t xml:space="preserve">SUMA 
</t>
  </si>
  <si>
    <t xml:space="preserve">QUINQUENIO
</t>
  </si>
  <si>
    <t xml:space="preserve">PRIMA
VACACIONAL
</t>
  </si>
  <si>
    <t xml:space="preserve">AGUINALDO
</t>
  </si>
  <si>
    <t xml:space="preserve">CUOTAS A
PENSIONES
</t>
  </si>
  <si>
    <t>DESPENSA</t>
  </si>
  <si>
    <t>INC. AHORRO</t>
  </si>
  <si>
    <t>OTROS</t>
  </si>
  <si>
    <t xml:space="preserve">PASAJES
</t>
  </si>
  <si>
    <t>TOTAL
ANUAL</t>
  </si>
  <si>
    <t>1/7/1994</t>
  </si>
  <si>
    <t>B</t>
  </si>
  <si>
    <t>ANALISTA  B</t>
  </si>
  <si>
    <t>DIRECCIÓN GENERAL DE ARCHIVOS</t>
  </si>
  <si>
    <t>16/9/1999</t>
  </si>
  <si>
    <t>SECRETARIA DE DIRECCIÓN DE ÁREA</t>
  </si>
  <si>
    <t>DIREC. DE PATRIMONIO INMOBILIARIO</t>
  </si>
  <si>
    <t>ELABORÓ:</t>
  </si>
  <si>
    <t>Vo. Bo.</t>
  </si>
  <si>
    <t>AUTORIZO:</t>
  </si>
  <si>
    <t>DEPENDENCIA ESPECIALIZADA</t>
  </si>
  <si>
    <t>TITULAR DE LA DEPENDENCIA O ENTIDAD</t>
  </si>
  <si>
    <t>Total de plazas</t>
  </si>
  <si>
    <t>DESCRIPCIÓN DE LOS CONCEPTOS DE LAS COLUMNAS</t>
  </si>
  <si>
    <t>DE</t>
  </si>
  <si>
    <t>NÚMERO DE LA DEPENDENCIA O ENTIDAD</t>
  </si>
  <si>
    <t>- SE DEBERÁ PRESENTAR UNA PLAZA POR RENGLÓN</t>
  </si>
  <si>
    <t>NUMERO DE UNIDAD RESPONSABLE</t>
  </si>
  <si>
    <t>- INCLUIR TODOS LOS CONCEPTOS DE PAGO PARA CADA PLAZA (EN CASO DE QUE NO EXISTA EN ESTE FORMATO FAVOR DE INCLUIR)</t>
  </si>
  <si>
    <t>NUMERO DE PROYECTO</t>
  </si>
  <si>
    <t>- INCLUIR PLAZAS VACANTES SI ES QUE EXISTEN</t>
  </si>
  <si>
    <t>RFC DEL BENEFICIARIO</t>
  </si>
  <si>
    <t>FECHA DE INGRESO DEL BENEFICIARIO</t>
  </si>
  <si>
    <t>- INCLUIR LA FORMA DE CALCULO PARA CADA CONCEPTO</t>
  </si>
  <si>
    <t>NUMERO DE NIVEL DE LA PLAZA</t>
  </si>
  <si>
    <t>CATEG.</t>
  </si>
  <si>
    <t>B= BASE       C= CONFIANZA</t>
  </si>
  <si>
    <t>CATEGORÍA</t>
  </si>
  <si>
    <t>DESCRIPCIÓN DEL PUESTO</t>
  </si>
  <si>
    <t>DIRECCIÓN O ÁREA DE ADSCRIPCIÓN DE LA PLAZA</t>
  </si>
  <si>
    <t>SUELDO</t>
  </si>
  <si>
    <t>SUELDO BASE MENSUAL BRUTO</t>
  </si>
  <si>
    <t>PERCEPCION COMPLEMENTARIA</t>
  </si>
  <si>
    <t xml:space="preserve">MONTO MENSUAL ADICIONAL </t>
  </si>
  <si>
    <t>SUMA</t>
  </si>
  <si>
    <t>ES LA SUMA DE SUELDO MAS LA PERCEPCIÓN COMPLEMENTARIA</t>
  </si>
  <si>
    <t>QUINQUENIO</t>
  </si>
  <si>
    <t>APORTACIÓN PATRONAL POR AÑOS DE SERVICIO EFECTIVOS PRESTADOS</t>
  </si>
  <si>
    <t>PRIMA VACACIONAL</t>
  </si>
  <si>
    <t>MONTO ANUAL QUE OTORGA EL PATRÓN POR ESTE CONCEPTO</t>
  </si>
  <si>
    <t>AGUINALDO</t>
  </si>
  <si>
    <t>APORTACIÓN PATRONAL PARA AGUINALDO</t>
  </si>
  <si>
    <t>CUOTAS A PENSIONES</t>
  </si>
  <si>
    <t>APORTACIÓN PATRONAL A PENSIONES DEL ESTADO</t>
  </si>
  <si>
    <t>MONTO DE ESTA PRESTACIÓN PATRONAL</t>
  </si>
  <si>
    <t>PASAJE</t>
  </si>
  <si>
    <t>IMPACTO AL SALARIO</t>
  </si>
  <si>
    <t>PREVISIÓN PATRONAL PARA INCREMENTO SALARIAL</t>
  </si>
  <si>
    <t>Partida:</t>
  </si>
  <si>
    <t>Clave presupuestal</t>
  </si>
  <si>
    <t>Cantidad</t>
  </si>
  <si>
    <t>Precio unitario</t>
  </si>
  <si>
    <t>Importe</t>
  </si>
  <si>
    <t>Total partida</t>
  </si>
  <si>
    <t>Disponibilidad al Inicio del Ejercicio</t>
  </si>
  <si>
    <t>Ingresos</t>
  </si>
  <si>
    <t>Proyecto</t>
  </si>
  <si>
    <t>OFICIALIA MAYOR DE GOBIERNO</t>
  </si>
  <si>
    <t>U. Responsable:</t>
  </si>
  <si>
    <t xml:space="preserve">CALENDARIO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</si>
  <si>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</si>
  <si>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</si>
  <si>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</si>
  <si>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</si>
  <si>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</si>
  <si>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</si>
  <si>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</si>
  <si>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</si>
  <si>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</si>
  <si>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</si>
  <si>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</si>
  <si>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Recursos Fiscales</t>
  </si>
  <si>
    <t>Financiamientos Internos</t>
  </si>
  <si>
    <t>Ingresos Propios</t>
  </si>
  <si>
    <t>Recursos Federales</t>
  </si>
  <si>
    <t>Recursos Estatales</t>
  </si>
  <si>
    <t>Otros Recursos</t>
  </si>
  <si>
    <t>154A</t>
  </si>
  <si>
    <t>154B</t>
  </si>
  <si>
    <t>154J</t>
  </si>
  <si>
    <t>154K</t>
  </si>
  <si>
    <t>154L</t>
  </si>
  <si>
    <t>159B</t>
  </si>
  <si>
    <t>159C</t>
  </si>
  <si>
    <t>159D</t>
  </si>
  <si>
    <t>159F</t>
  </si>
  <si>
    <t>159G</t>
  </si>
  <si>
    <t>159H</t>
  </si>
  <si>
    <t>159J</t>
  </si>
  <si>
    <t>159K</t>
  </si>
  <si>
    <t>Los titulares de las dependencias y entidades o instituciones que reciban recursos estatales parcial o totalmente, serán directamente responsables de la formulación de sus proyectos.</t>
  </si>
  <si>
    <t>Propuesta 2018</t>
  </si>
  <si>
    <t>Subfuente</t>
  </si>
  <si>
    <t>Director del área sustantiva</t>
  </si>
  <si>
    <t>DIRECTOR ADMINISTRATIVO</t>
  </si>
  <si>
    <t>Mtra. María Celia Concepción Sánchez Islas</t>
  </si>
  <si>
    <t>Jefe del Departamento Administrativo</t>
  </si>
  <si>
    <t>Directora General</t>
  </si>
  <si>
    <t>Mtra. María del Carmen Mazarrasa Corona</t>
  </si>
  <si>
    <t>Instituto tlaxcalteca para Personas con Discapacidad</t>
  </si>
  <si>
    <t>2. Educación Pertinente, Salud de Calidad y Sociedad Incluyente Educación y Desarrollo de Competencias para el Mercado Laboral</t>
  </si>
  <si>
    <t>Sueldos a funcionarios</t>
  </si>
  <si>
    <t>Sueldos al personal</t>
  </si>
  <si>
    <t>Sueldos a trabajadores</t>
  </si>
  <si>
    <t>Honorarios asimilables a salarios</t>
  </si>
  <si>
    <t>Adiciones a los honorarios asimilables a salarios</t>
  </si>
  <si>
    <t>Prima quinquenal a trabajadores</t>
  </si>
  <si>
    <t>Prima vacacional a funcionarios</t>
  </si>
  <si>
    <t>Prima vacacional al personal</t>
  </si>
  <si>
    <t>Prima vacacional a trabajadores</t>
  </si>
  <si>
    <t>Gratificación fin de año funcionarios</t>
  </si>
  <si>
    <t>Gratificación fin de año al personal</t>
  </si>
  <si>
    <t>Gratificación fin de año a trabajadores</t>
  </si>
  <si>
    <t>Cuotas seguro de vida a funcionarios</t>
  </si>
  <si>
    <t>Cuotas seguro de vida al personal</t>
  </si>
  <si>
    <t>Cuotas seguro de vida a trabajadores</t>
  </si>
  <si>
    <t>Ayuda para pasajes</t>
  </si>
  <si>
    <t>Incentivo al ahorro de los funcionarios</t>
  </si>
  <si>
    <t>Incentivo al ahorro del personal</t>
  </si>
  <si>
    <t>Incentivo al ahorro de los trabajadores</t>
  </si>
  <si>
    <t>Servicio médico a funcionarios</t>
  </si>
  <si>
    <t>Servicio médico al personal</t>
  </si>
  <si>
    <t>Servicio médico a trabajadores</t>
  </si>
  <si>
    <t>Apoyo a la capacitación de servidores públicos</t>
  </si>
  <si>
    <t>Cuotas despensa a funcionarios</t>
  </si>
  <si>
    <t>Cuotas despensa al personal</t>
  </si>
  <si>
    <t>Cuotas despensa a trabajadores</t>
  </si>
  <si>
    <t xml:space="preserve">Percepción complementaria </t>
  </si>
  <si>
    <t>Aportación a pensiones de funcionarios</t>
  </si>
  <si>
    <t>Aportación a pensiones del personal</t>
  </si>
  <si>
    <t>Aportación a pensiones por trabajadores</t>
  </si>
  <si>
    <t>Bono anual a funcionarios</t>
  </si>
  <si>
    <t>Bono anual a personal</t>
  </si>
  <si>
    <t>SUMA CAPÍTULO 1000</t>
  </si>
  <si>
    <t>Materiales Útiles y Equipos Menores de Oficina</t>
  </si>
  <si>
    <t>Materiales y Útiles de Impresión y Reproducción</t>
  </si>
  <si>
    <t>Materiales, Útiles y Equipos Menores de Tecnologías de la Información y Comunicación</t>
  </si>
  <si>
    <t>Material Impreso e Información Digital</t>
  </si>
  <si>
    <t>Material de Limpieza</t>
  </si>
  <si>
    <t>Productos  Alimenticios para Personas</t>
  </si>
  <si>
    <t>Material Eléctrico y Electrónico</t>
  </si>
  <si>
    <t>Medicinas y Productos Farmacéuticos</t>
  </si>
  <si>
    <t>Combustibles, Lubricantes y Aditivos</t>
  </si>
  <si>
    <t>Prendas de Seguridad y Protección Personal</t>
  </si>
  <si>
    <t>Herramientas Menores</t>
  </si>
  <si>
    <t>Refacciones y Accesorios Menores de Edificios</t>
  </si>
  <si>
    <t>Refacciones y Accesorios Menores de Equipo de Cómputo y Tecnologías de la Información</t>
  </si>
  <si>
    <t>Refacciones y Accesorios Menores de Equipo de Transporte</t>
  </si>
  <si>
    <t>Instituto Tlaxcalteca para Personas con Discapacidad</t>
  </si>
  <si>
    <t>2121 Materiales y Útiles de Impresión y Reproducción</t>
  </si>
  <si>
    <t>42338501E1541I5112121</t>
  </si>
  <si>
    <t>PASTAS PARA ENGARGOLAR</t>
  </si>
  <si>
    <t>Artículos de fotocopiado para las actividades propias del ITPCD.</t>
  </si>
  <si>
    <t>ARILLOS PARA EMPASTAR</t>
  </si>
  <si>
    <t>TONER FOTOCOPIADORA KYOCERA</t>
  </si>
  <si>
    <t>TONER FOTOCOPIADORA XEROX</t>
  </si>
  <si>
    <t>Artículos de impresión y computación para las actividades propias del ITPCD.</t>
  </si>
  <si>
    <t>42338501E1541I5112141</t>
  </si>
  <si>
    <t>TONER  PARA IMPRESORA HP LASERT 1022</t>
  </si>
  <si>
    <t>2141 Materiales, Útiles y Equipos Menores de Tecnologías de la Información y Comunicación</t>
  </si>
  <si>
    <t>TONER  PARA IMPRESORA HP LASER JET CP1525 NW COLOR (4 CARTUCHOS)</t>
  </si>
  <si>
    <t>2941 Refacciones y Accesorios Menores de Equipo de Cómputo y Tecnológias de la Información</t>
  </si>
  <si>
    <t>42338501E1541I5112941</t>
  </si>
  <si>
    <t>TECLADOS</t>
  </si>
  <si>
    <t>Adquisición de material de computación para tener un stok para posibles contingencias y/o descomposturas</t>
  </si>
  <si>
    <t>MOUSES</t>
  </si>
  <si>
    <t>Artículos de impresión y computación para las actividades propias del ITPCD, especificamente para impresión de cuenta pública (2 cuentas por trimestre).</t>
  </si>
  <si>
    <t>2151 Material Impreso e Información Digital</t>
  </si>
  <si>
    <t>42338501E1541I5112151</t>
  </si>
  <si>
    <t>SUSCRIPCIÓN PERIODICO SOL DE TLAXCALA</t>
  </si>
  <si>
    <t>Pago de suscripción del periodico "El Sol de Tlaxcala, para cotar con la evidencia de las notas informáticas que se publican sobre la actividad institucional.</t>
  </si>
  <si>
    <t>DIARIO OFICIAL (REGLAS DE OPERACIÓN, MANUALES, ETC)</t>
  </si>
  <si>
    <t>Compra de diversos periodicos para conocer los lineamientos que dan fundamento a la actividad institucional.</t>
  </si>
  <si>
    <t>2161 Material de Limpieza</t>
  </si>
  <si>
    <t>42338501E1541I5112161</t>
  </si>
  <si>
    <t>CLORO 5LT.</t>
  </si>
  <si>
    <t>Artículos de limpieza para darle mantenimiento a las oficinas del ITPCD</t>
  </si>
  <si>
    <t>JABON ROMA  KG.</t>
  </si>
  <si>
    <t>FABULOSO LT.</t>
  </si>
  <si>
    <t>ESCOBAS</t>
  </si>
  <si>
    <t>MECHUDOS</t>
  </si>
  <si>
    <t>CUBETA CON EXPRIMIDOR</t>
  </si>
  <si>
    <t>FRANELA</t>
  </si>
  <si>
    <t>BOLSA P/BASURA 1/2 MTS.</t>
  </si>
  <si>
    <t>BOLSA P/BASURA  1 X 1.20 MTS.</t>
  </si>
  <si>
    <t>BOTES P/BASURA</t>
  </si>
  <si>
    <t>GUANTES LATEX No. 10</t>
  </si>
  <si>
    <t>ANTISARRO LIQUIDO</t>
  </si>
  <si>
    <t xml:space="preserve">PASILLAS P/WC </t>
  </si>
  <si>
    <t>ROLLOS DE PAPEL (BOBINA)</t>
  </si>
  <si>
    <t>JABON LIQUIDO PARA MANOS</t>
  </si>
  <si>
    <t>LIQUIDO PARA VIDRIOS</t>
  </si>
  <si>
    <t>TOALLAS SANITAS</t>
  </si>
  <si>
    <t>AROMATIZANTE AMBIENTAL</t>
  </si>
  <si>
    <t>LIJAS DEL   180</t>
  </si>
  <si>
    <t>CEPILLO P/BAÑO</t>
  </si>
  <si>
    <t>PINZAS P/ROPA</t>
  </si>
  <si>
    <t>RAY CASA Y JARDIN</t>
  </si>
  <si>
    <t>JABON LAVATRASTES 5L</t>
  </si>
  <si>
    <t>FIBRA DE TRASTOS</t>
  </si>
  <si>
    <t>PAPEL PETALO</t>
  </si>
  <si>
    <t>2461 Material Eléctrico y Electrónico</t>
  </si>
  <si>
    <t>42338501E1541I5112461</t>
  </si>
  <si>
    <t>BALASTROS</t>
  </si>
  <si>
    <t>Artículos electricos para que el personal del ITPCD se encargue de hacer los trabajos de mantenimiento a las instalaciones, ya que no se cuenta con el recurso suficiente para contratar los servicios externos.</t>
  </si>
  <si>
    <t>LAMPARAS</t>
  </si>
  <si>
    <t>CINTA DE AISLAR</t>
  </si>
  <si>
    <t>2721 Prendas de Seguridad y Protección Personal</t>
  </si>
  <si>
    <t>42338501E1541I5112721</t>
  </si>
  <si>
    <t>OVEROL DE TRABAJO</t>
  </si>
  <si>
    <t>Compra de un overol para el trabajador que ocupa el puesto de intendencia.</t>
  </si>
  <si>
    <t>BOTA ZAPATO RIVERLINE ELNG3 CALZADO INDUSTRIAL ZAPRIEL1 Micropie</t>
  </si>
  <si>
    <t>Compra de botas de trabajo para 3 trabajadores que ocupan los puestos de mantenimiento e intendencia.</t>
  </si>
  <si>
    <t>Suministro de Herramientas menores para equipar el área de mantenimiento.</t>
  </si>
  <si>
    <t>2921 Refacciones y Accesorios Menores de Edificios</t>
  </si>
  <si>
    <t>42338501E1541I5112921</t>
  </si>
  <si>
    <t>CANDADOS</t>
  </si>
  <si>
    <t>PAQUETE DE HERRAJES PARA W.C.</t>
  </si>
  <si>
    <t>Energía eléctrica</t>
  </si>
  <si>
    <t>Agua</t>
  </si>
  <si>
    <t>Telefonía tradicional</t>
  </si>
  <si>
    <t>Servicio de acceso de internet, redes y procesamiento de información.</t>
  </si>
  <si>
    <t>Seguros de bienes patrimoniales.</t>
  </si>
  <si>
    <t>Instalación, reparación y mantto. De mob. Y eq. De cómputo y tecnologías de la inf.</t>
  </si>
  <si>
    <t>Reparación y mantto. De equipo de transporte.</t>
  </si>
  <si>
    <t>Instalación, reparación y mantto. De maq. Otros equipos y herramienta.</t>
  </si>
  <si>
    <t>Difusión por radio, televisión y otros medios de mensajes sobre programas y actividades gubernamentales</t>
  </si>
  <si>
    <t>Pasajes terrestre</t>
  </si>
  <si>
    <t>Viáticos en el país</t>
  </si>
  <si>
    <t>Gastos de orden social y cultural</t>
  </si>
  <si>
    <t>Impuestos y derechos</t>
  </si>
  <si>
    <t>Impuestos sobre nóminas y otros que se deriven de una relación laboral</t>
  </si>
  <si>
    <t>SUMA CAPÍTULO 2000</t>
  </si>
  <si>
    <t>2961 Refacciones y Accesorios Menores de Equipo de Transporte</t>
  </si>
  <si>
    <t>42338501E1541I5112961</t>
  </si>
  <si>
    <t>NEUMÁTICOS</t>
  </si>
  <si>
    <t>SUMA CAPÍTULO 3000</t>
  </si>
  <si>
    <t>Ayudas Sociales a Personas</t>
  </si>
  <si>
    <t>Materiales, Accesorios y Suministros Médicos</t>
  </si>
  <si>
    <t>Instalación, Reparación y Mtto de Mobiliario y Equipo de Admon, Educacional y Recreativo</t>
  </si>
  <si>
    <t>Cuotas de seguro de retiro a funcionarios</t>
  </si>
  <si>
    <t>Cuotas de seguro de retiro al personal</t>
  </si>
  <si>
    <t>Dirección General</t>
  </si>
  <si>
    <t>Inclusión Socieconómica Equitativa de las Personas con Discapacidad</t>
  </si>
  <si>
    <t>2111 Materiales Útiles y Equipos Menores de Oficina</t>
  </si>
  <si>
    <t>42338501E1541I5112111</t>
  </si>
  <si>
    <t xml:space="preserve">FOLDERS </t>
  </si>
  <si>
    <t>Artículos de oficina para las actividades propias del ITPCD.</t>
  </si>
  <si>
    <t>CLIP ESTANDAR</t>
  </si>
  <si>
    <t>CLIP MARIPOSA</t>
  </si>
  <si>
    <t>LIGA GRUESA</t>
  </si>
  <si>
    <t>BROCHE BACO</t>
  </si>
  <si>
    <t xml:space="preserve">GRAPAS </t>
  </si>
  <si>
    <t>LAPIZ</t>
  </si>
  <si>
    <t>PRIT   GRANDE</t>
  </si>
  <si>
    <t xml:space="preserve">GÓMAS </t>
  </si>
  <si>
    <t xml:space="preserve">LAPICEROS </t>
  </si>
  <si>
    <t>HOJAS BLANCAS T/CARTA</t>
  </si>
  <si>
    <t>HOJAS TAMAÑO OFICIO  CIENTO</t>
  </si>
  <si>
    <t>HOJA OPALINA</t>
  </si>
  <si>
    <t>DIUREX  DE 5 CM.</t>
  </si>
  <si>
    <t>DEDAL ESTANDAR</t>
  </si>
  <si>
    <t xml:space="preserve">CAJA PARA ARCHIVO MUERTO </t>
  </si>
  <si>
    <t>CORRECTOR LIQUIDO</t>
  </si>
  <si>
    <t xml:space="preserve">CINTA CANELA </t>
  </si>
  <si>
    <t>ENGRAPADAORA</t>
  </si>
  <si>
    <t>DIUREX  GRANDE</t>
  </si>
  <si>
    <t>LIBRETA PROFESIONAL CUADRO GRANDE</t>
  </si>
  <si>
    <t>LIBRETA FORMA FRANCESA</t>
  </si>
  <si>
    <t>LIBRO FLORETE</t>
  </si>
  <si>
    <t>PILAS PARA CAMARA RECARGABLE AA</t>
  </si>
  <si>
    <t>DISCOS GRAVABLES</t>
  </si>
  <si>
    <t>SOBRE MANILA T/MINISTRO</t>
  </si>
  <si>
    <t>SOBRE MANILA T/CARTA</t>
  </si>
  <si>
    <t>SOBRE MANILA T/OFICIO</t>
  </si>
  <si>
    <t>RECOPILADORES</t>
  </si>
  <si>
    <t>CARPETAS DE 3 ARILLOS</t>
  </si>
  <si>
    <t>SEPARADORES</t>
  </si>
  <si>
    <t>MARCADORES PARA PIZARRON</t>
  </si>
  <si>
    <t>2531  Medicinas y Productos Farmaceuticos</t>
  </si>
  <si>
    <t>42338501E1541I5112531</t>
  </si>
  <si>
    <t>PEPTO BISMOL</t>
  </si>
  <si>
    <t>Suministro de medicamentos para equipar el botiquin de primeros auxilios</t>
  </si>
  <si>
    <t>CINTA MICROPOROSA</t>
  </si>
  <si>
    <t>PARACETAMOL 500 MG TAB</t>
  </si>
  <si>
    <t>NAPROXENO 550 MG TAB</t>
  </si>
  <si>
    <t>ACMEFENAMILO TA 500 MG (SYNCOL)</t>
  </si>
  <si>
    <t>BUTHILIODINS VOMP. TAB</t>
  </si>
  <si>
    <t>TRIMETOPRIMA/SULFAMETOXASOL TAB (BACTRIM)</t>
  </si>
  <si>
    <t>CAFIASPIRINA</t>
  </si>
  <si>
    <t>DICLOFENACO B1, B6, B12</t>
  </si>
  <si>
    <t>AMBROXOL JARABE</t>
  </si>
  <si>
    <t xml:space="preserve">KETOROLACO </t>
  </si>
  <si>
    <t>BETAMETASONA/GENTAMICINA</t>
  </si>
  <si>
    <t>ROLLO DE GASA</t>
  </si>
  <si>
    <t>ROLLO DE VENDAS ELÁSTICAS</t>
  </si>
  <si>
    <t>1 CAJA DE GUANTES DE LÁTEX</t>
  </si>
  <si>
    <t>JERINGAS</t>
  </si>
  <si>
    <t>CURITAS</t>
  </si>
  <si>
    <t>ALCOHOL</t>
  </si>
  <si>
    <t>ALGODÓN</t>
  </si>
  <si>
    <t>2541  Materiales, Accesorios y Suministros Médicos</t>
  </si>
  <si>
    <t>42338501E1541I5112541</t>
  </si>
  <si>
    <t>ELECTRODOS DURA STICK 5X5 CM CUADRADO</t>
  </si>
  <si>
    <t>ELECTRODOS DURA STICK 5X5 CM REDONDO</t>
  </si>
  <si>
    <t>ELECTRODOS DURA STICK 3 CM PREMIUM REDONDO</t>
  </si>
  <si>
    <t>ELECTRODOS DURA STICK 3 CM PREMIUM RECTANGULAR</t>
  </si>
  <si>
    <t>PAQ BANDA MCA</t>
  </si>
  <si>
    <t>ENTRENADOR VERDE FM/ESTABILIDAD MCA HY</t>
  </si>
  <si>
    <t>ENTRENADOR AZUL FM/ESTABILIDAD MCA HY</t>
  </si>
  <si>
    <t>COLCHON DE PELOTAS PARA ESTIMULACIÓN</t>
  </si>
  <si>
    <t>POLAINAS</t>
  </si>
  <si>
    <t>CUÑAS</t>
  </si>
  <si>
    <t>COLCHONETA PARA REHABILITACION</t>
  </si>
  <si>
    <t>COJINES POSTURALES</t>
  </si>
  <si>
    <t>Suministro de material de rehabilitación física para equipara el área de terapia</t>
  </si>
  <si>
    <t>42338501E1541I5114411</t>
  </si>
  <si>
    <t>4411 Ayudas Sociales</t>
  </si>
  <si>
    <t>Sillas Hospitalarias Adulto</t>
  </si>
  <si>
    <t>Sillas Hospitalarias Infantil</t>
  </si>
  <si>
    <t>Silla PCI</t>
  </si>
  <si>
    <t>Silla PCA</t>
  </si>
  <si>
    <t>Andera Adulto</t>
  </si>
  <si>
    <t>Andera Infantil</t>
  </si>
  <si>
    <t>Muletas Axilares Adulto</t>
  </si>
  <si>
    <t>Muletas Axilares Infantil</t>
  </si>
  <si>
    <t>Bastón Estandar</t>
  </si>
  <si>
    <t>Bastón p/Invidente</t>
  </si>
  <si>
    <t>Prótesis</t>
  </si>
  <si>
    <t>Ortesis</t>
  </si>
  <si>
    <t>Apoyos Económicos</t>
  </si>
  <si>
    <t>Ayudas Técnicas que son entregadas a personas con discapacidad que acuden al ITPCD a solicitarlas.</t>
  </si>
  <si>
    <t>Apoyos Económicos (medicamentos, estudios médicos y de rehabilitación, apoyos para su sustento económico, etc.)</t>
  </si>
  <si>
    <t>Otras percepciones a Funcionarios</t>
  </si>
  <si>
    <t>Otras percepciones a Personal</t>
  </si>
  <si>
    <t>Otras percepciones a Trabajadores</t>
  </si>
  <si>
    <t>Despensa especial de Fin de Año a Trabajadores</t>
  </si>
  <si>
    <t>2-1-1-2-1-50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</si>
</sst>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5" formatCode="#,##0.00_ ;[Red]\-#,##0.00\ "/>
    <numFmt numFmtId="166" formatCode="&quot;$&quot;#,##0.00"/>
    <numFmt numFmtId="167" formatCode="[$-816]d\-mmm\-yy;@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MS Sans Serif"/>
      <family val="2"/>
    </font>
    <font>
      <b/>
      <sz val="18"/>
      <name val="Arial"/>
      <family val="2"/>
    </font>
    <font>
      <sz val="12"/>
      <name val="Arial"/>
      <family val="2"/>
    </font>
    <font>
      <sz val="7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/>
    <xf numFmtId="0" fontId="5" fillId="0" borderId="0"/>
    <xf numFmtId="0" fontId="9" fillId="0" borderId="0"/>
    <xf numFmtId="166" fontId="5" fillId="0" borderId="0" applyFont="0" applyFill="0" applyBorder="0" applyAlignment="0" applyProtection="0"/>
    <xf numFmtId="0" fontId="4" fillId="0" borderId="0"/>
    <xf numFmtId="0" fontId="3" fillId="0" borderId="0"/>
    <xf numFmtId="167" fontId="5" fillId="0" borderId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0">
    <xf numFmtId="0" fontId="0" fillId="0" borderId="0" xfId="0"/>
    <xf numFmtId="0" fontId="5" fillId="2" borderId="0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4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5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7" xfId="1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6" fillId="2" borderId="11" xfId="1" applyFont="1" applyFill="1" applyBorder="1" applyAlignment="1">
      <alignment vertical="center"/>
    </xf>
    <xf numFmtId="0" fontId="6" fillId="2" borderId="9" xfId="1" applyFont="1" applyFill="1" applyBorder="1" applyAlignment="1">
      <alignment vertical="center"/>
    </xf>
    <xf numFmtId="0" fontId="5" fillId="2" borderId="11" xfId="1" applyFont="1" applyFill="1" applyBorder="1" applyAlignment="1">
      <alignment vertical="center"/>
    </xf>
    <xf numFmtId="0" fontId="5" fillId="2" borderId="10" xfId="1" applyFont="1" applyFill="1" applyBorder="1" applyAlignment="1">
      <alignment vertical="center"/>
    </xf>
    <xf numFmtId="0" fontId="6" fillId="2" borderId="12" xfId="1" applyFont="1" applyFill="1" applyBorder="1" applyAlignment="1">
      <alignment horizontal="center" vertical="center" wrapText="1"/>
    </xf>
    <xf numFmtId="0" fontId="5" fillId="2" borderId="0" xfId="1" applyFill="1" applyAlignment="1">
      <alignment vertical="center"/>
    </xf>
    <xf numFmtId="0" fontId="5" fillId="2" borderId="4" xfId="1" applyFill="1" applyBorder="1" applyAlignment="1">
      <alignment vertical="center"/>
    </xf>
    <xf numFmtId="0" fontId="5" fillId="2" borderId="0" xfId="1" applyFill="1" applyBorder="1" applyAlignment="1">
      <alignment vertical="center"/>
    </xf>
    <xf numFmtId="0" fontId="5" fillId="2" borderId="5" xfId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6" fillId="2" borderId="5" xfId="1" applyFont="1" applyFill="1" applyBorder="1" applyAlignment="1">
      <alignment horizontal="center" vertical="center"/>
    </xf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/>
    <xf numFmtId="0" fontId="5" fillId="2" borderId="0" xfId="1" applyFont="1" applyFill="1"/>
    <xf numFmtId="0" fontId="5" fillId="2" borderId="4" xfId="1" applyFont="1" applyFill="1" applyBorder="1"/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Border="1"/>
    <xf numFmtId="0" fontId="6" fillId="2" borderId="0" xfId="1" applyFont="1" applyFill="1" applyBorder="1" applyAlignment="1">
      <alignment horizontal="left" vertical="center"/>
    </xf>
    <xf numFmtId="0" fontId="5" fillId="2" borderId="7" xfId="1" applyFont="1" applyFill="1" applyBorder="1"/>
    <xf numFmtId="49" fontId="6" fillId="2" borderId="7" xfId="1" applyNumberFormat="1" applyFont="1" applyFill="1" applyBorder="1" applyAlignment="1">
      <alignment horizontal="right"/>
    </xf>
    <xf numFmtId="0" fontId="6" fillId="2" borderId="0" xfId="1" applyFont="1" applyFill="1"/>
    <xf numFmtId="0" fontId="5" fillId="2" borderId="5" xfId="1" applyFont="1" applyFill="1" applyBorder="1"/>
    <xf numFmtId="0" fontId="5" fillId="2" borderId="6" xfId="1" applyFont="1" applyFill="1" applyBorder="1"/>
    <xf numFmtId="0" fontId="6" fillId="2" borderId="0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left" vertical="center"/>
    </xf>
    <xf numFmtId="0" fontId="7" fillId="2" borderId="11" xfId="1" applyFont="1" applyFill="1" applyBorder="1" applyAlignment="1">
      <alignment vertical="center"/>
    </xf>
    <xf numFmtId="4" fontId="6" fillId="2" borderId="12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5" fillId="2" borderId="0" xfId="2" applyFont="1" applyFill="1" applyAlignment="1">
      <alignment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4" fontId="5" fillId="2" borderId="0" xfId="2" applyNumberFormat="1" applyFont="1" applyFill="1" applyBorder="1" applyAlignment="1">
      <alignment horizontal="center" vertical="center"/>
    </xf>
    <xf numFmtId="0" fontId="5" fillId="2" borderId="5" xfId="2" applyFont="1" applyFill="1" applyBorder="1" applyAlignment="1">
      <alignment vertical="center"/>
    </xf>
    <xf numFmtId="0" fontId="6" fillId="2" borderId="4" xfId="2" applyFont="1" applyFill="1" applyBorder="1" applyAlignment="1">
      <alignment vertical="center"/>
    </xf>
    <xf numFmtId="0" fontId="6" fillId="2" borderId="0" xfId="2" applyFont="1" applyFill="1" applyBorder="1" applyAlignment="1">
      <alignment vertical="center"/>
    </xf>
    <xf numFmtId="0" fontId="6" fillId="2" borderId="6" xfId="2" applyFont="1" applyFill="1" applyBorder="1" applyAlignment="1">
      <alignment vertical="center"/>
    </xf>
    <xf numFmtId="0" fontId="6" fillId="2" borderId="7" xfId="2" applyFont="1" applyFill="1" applyBorder="1" applyAlignment="1">
      <alignment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left" vertical="center"/>
    </xf>
    <xf numFmtId="0" fontId="5" fillId="2" borderId="7" xfId="2" applyFont="1" applyFill="1" applyBorder="1" applyAlignment="1">
      <alignment vertical="center"/>
    </xf>
    <xf numFmtId="4" fontId="5" fillId="2" borderId="7" xfId="2" applyNumberFormat="1" applyFont="1" applyFill="1" applyBorder="1" applyAlignment="1">
      <alignment horizontal="center" vertical="center"/>
    </xf>
    <xf numFmtId="0" fontId="5" fillId="2" borderId="8" xfId="2" applyFont="1" applyFill="1" applyBorder="1" applyAlignment="1">
      <alignment vertical="center"/>
    </xf>
    <xf numFmtId="0" fontId="6" fillId="2" borderId="0" xfId="2" applyFont="1" applyFill="1" applyAlignment="1">
      <alignment vertical="center"/>
    </xf>
    <xf numFmtId="0" fontId="5" fillId="2" borderId="0" xfId="2" applyFont="1" applyFill="1" applyAlignment="1">
      <alignment horizontal="center" vertical="center"/>
    </xf>
    <xf numFmtId="4" fontId="5" fillId="2" borderId="0" xfId="2" applyNumberFormat="1" applyFont="1" applyFill="1" applyAlignment="1">
      <alignment horizontal="center" vertical="center"/>
    </xf>
    <xf numFmtId="0" fontId="5" fillId="2" borderId="11" xfId="1" applyFill="1" applyBorder="1" applyAlignment="1">
      <alignment vertical="center"/>
    </xf>
    <xf numFmtId="0" fontId="5" fillId="2" borderId="9" xfId="1" applyFill="1" applyBorder="1" applyAlignment="1">
      <alignment vertical="center"/>
    </xf>
    <xf numFmtId="0" fontId="5" fillId="2" borderId="10" xfId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5" fillId="2" borderId="12" xfId="2" applyFont="1" applyFill="1" applyBorder="1" applyAlignment="1">
      <alignment vertical="center"/>
    </xf>
    <xf numFmtId="0" fontId="6" fillId="2" borderId="12" xfId="2" applyNumberFormat="1" applyFont="1" applyFill="1" applyBorder="1" applyAlignment="1">
      <alignment horizontal="center" vertical="center" wrapText="1"/>
    </xf>
    <xf numFmtId="4" fontId="6" fillId="2" borderId="12" xfId="2" applyNumberFormat="1" applyFont="1" applyFill="1" applyBorder="1" applyAlignment="1">
      <alignment horizontal="center" vertical="center" wrapText="1"/>
    </xf>
    <xf numFmtId="4" fontId="6" fillId="2" borderId="0" xfId="2" applyNumberFormat="1" applyFont="1" applyFill="1" applyBorder="1" applyAlignment="1">
      <alignment horizontal="center" vertical="center" wrapText="1"/>
    </xf>
    <xf numFmtId="0" fontId="5" fillId="2" borderId="0" xfId="2" applyNumberFormat="1" applyFont="1" applyFill="1" applyAlignment="1">
      <alignment vertical="center"/>
    </xf>
    <xf numFmtId="0" fontId="6" fillId="2" borderId="0" xfId="2" applyNumberFormat="1" applyFont="1" applyFill="1" applyBorder="1" applyAlignment="1">
      <alignment horizontal="center" vertical="center" wrapText="1"/>
    </xf>
    <xf numFmtId="0" fontId="5" fillId="2" borderId="0" xfId="2" applyNumberFormat="1" applyFont="1" applyFill="1" applyBorder="1" applyAlignment="1">
      <alignment vertical="center"/>
    </xf>
    <xf numFmtId="0" fontId="5" fillId="2" borderId="12" xfId="2" applyFont="1" applyFill="1" applyBorder="1" applyAlignment="1">
      <alignment horizontal="center" vertical="center"/>
    </xf>
    <xf numFmtId="0" fontId="5" fillId="2" borderId="12" xfId="2" applyNumberFormat="1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vertical="center" wrapText="1"/>
    </xf>
    <xf numFmtId="14" fontId="9" fillId="2" borderId="12" xfId="2" applyNumberFormat="1" applyFont="1" applyFill="1" applyBorder="1" applyAlignment="1">
      <alignment horizontal="center" vertical="center"/>
    </xf>
    <xf numFmtId="4" fontId="5" fillId="2" borderId="12" xfId="2" applyNumberFormat="1" applyFont="1" applyFill="1" applyBorder="1" applyAlignment="1">
      <alignment vertical="center"/>
    </xf>
    <xf numFmtId="165" fontId="9" fillId="2" borderId="12" xfId="2" applyNumberFormat="1" applyFont="1" applyFill="1" applyBorder="1" applyAlignment="1">
      <alignment vertical="center"/>
    </xf>
    <xf numFmtId="165" fontId="9" fillId="2" borderId="0" xfId="2" applyNumberFormat="1" applyFont="1" applyFill="1" applyBorder="1" applyAlignment="1">
      <alignment vertical="center"/>
    </xf>
    <xf numFmtId="165" fontId="5" fillId="2" borderId="0" xfId="2" applyNumberFormat="1" applyFont="1" applyFill="1" applyAlignment="1">
      <alignment vertical="center"/>
    </xf>
    <xf numFmtId="4" fontId="5" fillId="2" borderId="12" xfId="2" applyNumberFormat="1" applyFont="1" applyFill="1" applyBorder="1" applyAlignment="1">
      <alignment horizontal="center" vertical="center"/>
    </xf>
    <xf numFmtId="165" fontId="5" fillId="2" borderId="12" xfId="2" applyNumberFormat="1" applyFont="1" applyFill="1" applyBorder="1" applyAlignment="1">
      <alignment vertical="center"/>
    </xf>
    <xf numFmtId="165" fontId="5" fillId="2" borderId="0" xfId="2" applyNumberFormat="1" applyFont="1" applyFill="1" applyBorder="1" applyAlignment="1">
      <alignment vertical="center"/>
    </xf>
    <xf numFmtId="0" fontId="7" fillId="2" borderId="16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vertical="center"/>
    </xf>
    <xf numFmtId="0" fontId="7" fillId="2" borderId="17" xfId="2" applyFont="1" applyFill="1" applyBorder="1" applyAlignment="1">
      <alignment vertical="center"/>
    </xf>
    <xf numFmtId="0" fontId="5" fillId="2" borderId="17" xfId="2" applyFont="1" applyFill="1" applyBorder="1" applyAlignment="1">
      <alignment vertical="center"/>
    </xf>
    <xf numFmtId="0" fontId="5" fillId="2" borderId="17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11" fillId="2" borderId="0" xfId="2" applyFont="1" applyFill="1" applyAlignment="1">
      <alignment horizontal="left" vertical="center"/>
    </xf>
    <xf numFmtId="0" fontId="11" fillId="2" borderId="0" xfId="2" quotePrefix="1" applyFont="1" applyFill="1" applyAlignment="1">
      <alignment horizontal="left" vertical="center"/>
    </xf>
    <xf numFmtId="4" fontId="11" fillId="2" borderId="0" xfId="2" applyNumberFormat="1" applyFont="1" applyFill="1" applyAlignment="1">
      <alignment horizontal="center" vertical="center"/>
    </xf>
    <xf numFmtId="0" fontId="11" fillId="2" borderId="0" xfId="2" applyFont="1" applyFill="1" applyAlignment="1">
      <alignment vertical="center"/>
    </xf>
    <xf numFmtId="0" fontId="11" fillId="2" borderId="0" xfId="2" quotePrefix="1" applyFont="1" applyFill="1" applyAlignment="1">
      <alignment vertical="center"/>
    </xf>
    <xf numFmtId="4" fontId="11" fillId="2" borderId="0" xfId="2" applyNumberFormat="1" applyFont="1" applyFill="1" applyAlignment="1">
      <alignment vertical="center"/>
    </xf>
    <xf numFmtId="0" fontId="6" fillId="2" borderId="8" xfId="1" applyFont="1" applyFill="1" applyBorder="1" applyAlignment="1">
      <alignment horizontal="right"/>
    </xf>
    <xf numFmtId="0" fontId="5" fillId="2" borderId="9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4" fontId="5" fillId="2" borderId="13" xfId="1" applyNumberFormat="1" applyFont="1" applyFill="1" applyBorder="1" applyAlignment="1">
      <alignment vertical="center"/>
    </xf>
    <xf numFmtId="0" fontId="5" fillId="2" borderId="14" xfId="1" applyFont="1" applyFill="1" applyBorder="1" applyAlignment="1">
      <alignment vertical="center"/>
    </xf>
    <xf numFmtId="4" fontId="5" fillId="2" borderId="14" xfId="1" applyNumberFormat="1" applyFont="1" applyFill="1" applyBorder="1" applyAlignment="1">
      <alignment vertical="center"/>
    </xf>
    <xf numFmtId="0" fontId="5" fillId="2" borderId="15" xfId="1" applyFont="1" applyFill="1" applyBorder="1" applyAlignment="1">
      <alignment vertical="center"/>
    </xf>
    <xf numFmtId="0" fontId="5" fillId="2" borderId="12" xfId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4" fontId="6" fillId="2" borderId="12" xfId="0" applyNumberFormat="1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center"/>
    </xf>
    <xf numFmtId="4" fontId="5" fillId="2" borderId="12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vertical="center"/>
    </xf>
    <xf numFmtId="4" fontId="5" fillId="2" borderId="22" xfId="6" applyNumberFormat="1" applyFont="1" applyFill="1" applyBorder="1" applyAlignment="1">
      <alignment vertical="top" wrapText="1"/>
    </xf>
    <xf numFmtId="167" fontId="5" fillId="2" borderId="1" xfId="6" applyFont="1" applyFill="1" applyBorder="1"/>
    <xf numFmtId="167" fontId="5" fillId="2" borderId="2" xfId="6" applyFont="1" applyFill="1" applyBorder="1"/>
    <xf numFmtId="0" fontId="5" fillId="2" borderId="2" xfId="6" applyNumberFormat="1" applyFont="1" applyFill="1" applyBorder="1"/>
    <xf numFmtId="167" fontId="5" fillId="2" borderId="3" xfId="6" applyFont="1" applyFill="1" applyBorder="1"/>
    <xf numFmtId="167" fontId="5" fillId="2" borderId="0" xfId="6" applyFont="1" applyFill="1"/>
    <xf numFmtId="167" fontId="5" fillId="2" borderId="0" xfId="6" applyFont="1" applyFill="1" applyBorder="1"/>
    <xf numFmtId="167" fontId="5" fillId="2" borderId="5" xfId="6" applyFont="1" applyFill="1" applyBorder="1"/>
    <xf numFmtId="167" fontId="5" fillId="2" borderId="4" xfId="6" applyFont="1" applyFill="1" applyBorder="1"/>
    <xf numFmtId="0" fontId="5" fillId="2" borderId="0" xfId="6" applyNumberFormat="1" applyFont="1" applyFill="1" applyBorder="1"/>
    <xf numFmtId="167" fontId="6" fillId="2" borderId="5" xfId="6" applyFont="1" applyFill="1" applyBorder="1" applyAlignment="1">
      <alignment horizontal="center"/>
    </xf>
    <xf numFmtId="167" fontId="5" fillId="2" borderId="6" xfId="6" applyFont="1" applyFill="1" applyBorder="1"/>
    <xf numFmtId="167" fontId="5" fillId="2" borderId="7" xfId="6" applyFont="1" applyFill="1" applyBorder="1"/>
    <xf numFmtId="0" fontId="5" fillId="2" borderId="7" xfId="6" applyNumberFormat="1" applyFont="1" applyFill="1" applyBorder="1"/>
    <xf numFmtId="0" fontId="6" fillId="2" borderId="7" xfId="6" applyNumberFormat="1" applyFont="1" applyFill="1" applyBorder="1" applyAlignment="1">
      <alignment horizontal="right"/>
    </xf>
    <xf numFmtId="167" fontId="6" fillId="2" borderId="8" xfId="6" applyFont="1" applyFill="1" applyBorder="1" applyAlignment="1">
      <alignment horizontal="right"/>
    </xf>
    <xf numFmtId="167" fontId="5" fillId="2" borderId="0" xfId="6" applyFont="1" applyFill="1" applyAlignment="1">
      <alignment vertical="center"/>
    </xf>
    <xf numFmtId="0" fontId="5" fillId="2" borderId="0" xfId="6" applyNumberFormat="1" applyFont="1" applyFill="1" applyAlignment="1">
      <alignment vertical="center"/>
    </xf>
    <xf numFmtId="167" fontId="6" fillId="2" borderId="9" xfId="6" applyFont="1" applyFill="1" applyBorder="1" applyAlignment="1">
      <alignment vertical="center"/>
    </xf>
    <xf numFmtId="167" fontId="5" fillId="2" borderId="10" xfId="6" applyFont="1" applyFill="1" applyBorder="1" applyAlignment="1">
      <alignment vertical="center"/>
    </xf>
    <xf numFmtId="0" fontId="5" fillId="2" borderId="9" xfId="6" applyNumberFormat="1" applyFont="1" applyFill="1" applyBorder="1" applyAlignment="1">
      <alignment vertical="center"/>
    </xf>
    <xf numFmtId="0" fontId="5" fillId="2" borderId="11" xfId="6" applyNumberFormat="1" applyFont="1" applyFill="1" applyBorder="1" applyAlignment="1">
      <alignment vertical="center"/>
    </xf>
    <xf numFmtId="167" fontId="5" fillId="2" borderId="11" xfId="6" applyFont="1" applyFill="1" applyBorder="1" applyAlignment="1">
      <alignment vertical="center"/>
    </xf>
    <xf numFmtId="167" fontId="6" fillId="2" borderId="12" xfId="6" applyFont="1" applyFill="1" applyBorder="1" applyAlignment="1">
      <alignment horizontal="center" vertical="center" wrapText="1"/>
    </xf>
    <xf numFmtId="0" fontId="6" fillId="2" borderId="12" xfId="6" applyNumberFormat="1" applyFont="1" applyFill="1" applyBorder="1" applyAlignment="1">
      <alignment horizontal="center" vertical="center" wrapText="1"/>
    </xf>
    <xf numFmtId="167" fontId="5" fillId="2" borderId="0" xfId="6" applyFont="1" applyFill="1" applyBorder="1" applyAlignment="1">
      <alignment vertical="center"/>
    </xf>
    <xf numFmtId="0" fontId="5" fillId="2" borderId="0" xfId="6" applyNumberFormat="1" applyFont="1" applyFill="1" applyBorder="1" applyAlignment="1">
      <alignment vertical="center"/>
    </xf>
    <xf numFmtId="167" fontId="5" fillId="2" borderId="13" xfId="6" applyFont="1" applyFill="1" applyBorder="1" applyAlignment="1">
      <alignment vertical="top"/>
    </xf>
    <xf numFmtId="167" fontId="5" fillId="3" borderId="13" xfId="6" applyFill="1" applyBorder="1" applyAlignment="1">
      <alignment horizontal="justify" vertical="top"/>
    </xf>
    <xf numFmtId="0" fontId="5" fillId="3" borderId="13" xfId="6" applyNumberFormat="1" applyFont="1" applyFill="1" applyBorder="1" applyAlignment="1">
      <alignment vertical="top"/>
    </xf>
    <xf numFmtId="3" fontId="5" fillId="3" borderId="13" xfId="6" applyNumberFormat="1" applyFont="1" applyFill="1" applyBorder="1" applyAlignment="1">
      <alignment vertical="top"/>
    </xf>
    <xf numFmtId="167" fontId="5" fillId="2" borderId="14" xfId="6" applyFont="1" applyFill="1" applyBorder="1" applyAlignment="1">
      <alignment vertical="top"/>
    </xf>
    <xf numFmtId="0" fontId="5" fillId="2" borderId="14" xfId="6" applyNumberFormat="1" applyFont="1" applyFill="1" applyBorder="1" applyAlignment="1">
      <alignment vertical="top"/>
    </xf>
    <xf numFmtId="3" fontId="5" fillId="2" borderId="14" xfId="6" applyNumberFormat="1" applyFont="1" applyFill="1" applyBorder="1" applyAlignment="1">
      <alignment vertical="top"/>
    </xf>
    <xf numFmtId="3" fontId="5" fillId="3" borderId="14" xfId="6" applyNumberFormat="1" applyFont="1" applyFill="1" applyBorder="1" applyAlignment="1">
      <alignment vertical="top"/>
    </xf>
    <xf numFmtId="167" fontId="5" fillId="3" borderId="14" xfId="6" applyFill="1" applyBorder="1" applyAlignment="1">
      <alignment vertical="top"/>
    </xf>
    <xf numFmtId="0" fontId="5" fillId="3" borderId="14" xfId="6" applyNumberFormat="1" applyFont="1" applyFill="1" applyBorder="1" applyAlignment="1">
      <alignment vertical="top"/>
    </xf>
    <xf numFmtId="0" fontId="5" fillId="2" borderId="12" xfId="6" applyNumberFormat="1" applyFont="1" applyFill="1" applyBorder="1" applyAlignment="1">
      <alignment vertical="center"/>
    </xf>
    <xf numFmtId="3" fontId="5" fillId="2" borderId="12" xfId="6" applyNumberFormat="1" applyFont="1" applyFill="1" applyBorder="1" applyAlignment="1">
      <alignment vertical="center"/>
    </xf>
    <xf numFmtId="3" fontId="6" fillId="2" borderId="12" xfId="6" applyNumberFormat="1" applyFont="1" applyFill="1" applyBorder="1" applyAlignment="1">
      <alignment vertical="center"/>
    </xf>
    <xf numFmtId="167" fontId="5" fillId="2" borderId="0" xfId="6" applyFill="1" applyAlignment="1">
      <alignment vertical="center"/>
    </xf>
    <xf numFmtId="167" fontId="5" fillId="2" borderId="4" xfId="6" applyFill="1" applyBorder="1" applyAlignment="1">
      <alignment vertical="center"/>
    </xf>
    <xf numFmtId="167" fontId="6" fillId="2" borderId="5" xfId="6" applyFont="1" applyFill="1" applyBorder="1" applyAlignment="1">
      <alignment vertical="center"/>
    </xf>
    <xf numFmtId="0" fontId="6" fillId="2" borderId="4" xfId="6" applyNumberFormat="1" applyFont="1" applyFill="1" applyBorder="1" applyAlignment="1">
      <alignment horizontal="center" vertical="center"/>
    </xf>
    <xf numFmtId="0" fontId="6" fillId="2" borderId="0" xfId="6" applyNumberFormat="1" applyFont="1" applyFill="1" applyBorder="1" applyAlignment="1">
      <alignment horizontal="center" vertical="center"/>
    </xf>
    <xf numFmtId="0" fontId="5" fillId="2" borderId="0" xfId="6" applyNumberFormat="1" applyFill="1" applyBorder="1" applyAlignment="1">
      <alignment vertical="center"/>
    </xf>
    <xf numFmtId="167" fontId="6" fillId="2" borderId="4" xfId="6" applyFont="1" applyFill="1" applyBorder="1" applyAlignment="1">
      <alignment horizontal="center" vertical="center"/>
    </xf>
    <xf numFmtId="167" fontId="5" fillId="2" borderId="0" xfId="6" applyFill="1" applyBorder="1" applyAlignment="1">
      <alignment vertical="center"/>
    </xf>
    <xf numFmtId="167" fontId="5" fillId="2" borderId="5" xfId="6" applyFill="1" applyBorder="1" applyAlignment="1">
      <alignment vertical="center"/>
    </xf>
    <xf numFmtId="0" fontId="5" fillId="2" borderId="0" xfId="6" applyNumberFormat="1" applyFont="1" applyFill="1"/>
    <xf numFmtId="3" fontId="5" fillId="2" borderId="0" xfId="6" applyNumberFormat="1" applyFont="1" applyFill="1" applyBorder="1" applyAlignment="1">
      <alignment vertical="center"/>
    </xf>
    <xf numFmtId="3" fontId="5" fillId="2" borderId="15" xfId="6" applyNumberFormat="1" applyFont="1" applyFill="1" applyBorder="1" applyAlignment="1">
      <alignment vertical="center"/>
    </xf>
    <xf numFmtId="0" fontId="5" fillId="2" borderId="15" xfId="6" applyNumberFormat="1" applyFont="1" applyFill="1" applyBorder="1" applyAlignment="1">
      <alignment vertical="center"/>
    </xf>
    <xf numFmtId="167" fontId="5" fillId="2" borderId="15" xfId="6" applyFont="1" applyFill="1" applyBorder="1" applyAlignment="1">
      <alignment vertical="center"/>
    </xf>
    <xf numFmtId="3" fontId="5" fillId="3" borderId="14" xfId="6" applyNumberFormat="1" applyFont="1" applyFill="1" applyBorder="1" applyAlignment="1">
      <alignment vertical="center"/>
    </xf>
    <xf numFmtId="3" fontId="5" fillId="3" borderId="14" xfId="6" applyNumberFormat="1" applyFont="1" applyFill="1" applyBorder="1"/>
    <xf numFmtId="1" fontId="5" fillId="3" borderId="14" xfId="6" applyNumberFormat="1" applyFont="1" applyFill="1" applyBorder="1" applyAlignment="1">
      <alignment vertical="center"/>
    </xf>
    <xf numFmtId="167" fontId="5" fillId="3" borderId="14" xfId="6" applyFill="1" applyBorder="1" applyAlignment="1">
      <alignment horizontal="justify" vertical="justify"/>
    </xf>
    <xf numFmtId="167" fontId="5" fillId="2" borderId="14" xfId="6" applyFont="1" applyFill="1" applyBorder="1" applyAlignment="1">
      <alignment vertical="center"/>
    </xf>
    <xf numFmtId="167" fontId="5" fillId="2" borderId="0" xfId="6" applyFont="1" applyFill="1" applyAlignment="1">
      <alignment vertical="top"/>
    </xf>
    <xf numFmtId="167" fontId="5" fillId="3" borderId="14" xfId="6" applyFill="1" applyBorder="1" applyAlignment="1">
      <alignment horizontal="justify" vertical="top"/>
    </xf>
    <xf numFmtId="167" fontId="5" fillId="3" borderId="13" xfId="6" applyFont="1" applyFill="1" applyBorder="1" applyAlignment="1">
      <alignment horizontal="justify" vertical="top"/>
    </xf>
    <xf numFmtId="4" fontId="5" fillId="3" borderId="13" xfId="6" applyNumberFormat="1" applyFont="1" applyFill="1" applyBorder="1" applyAlignment="1">
      <alignment vertical="top"/>
    </xf>
    <xf numFmtId="167" fontId="5" fillId="3" borderId="14" xfId="6" applyFont="1" applyFill="1" applyBorder="1" applyAlignment="1">
      <alignment horizontal="justify" vertical="top"/>
    </xf>
    <xf numFmtId="4" fontId="5" fillId="3" borderId="14" xfId="6" applyNumberFormat="1" applyFont="1" applyFill="1" applyBorder="1" applyAlignment="1">
      <alignment vertical="top"/>
    </xf>
    <xf numFmtId="167" fontId="5" fillId="2" borderId="15" xfId="6" applyFont="1" applyFill="1" applyBorder="1" applyAlignment="1">
      <alignment vertical="top"/>
    </xf>
    <xf numFmtId="4" fontId="5" fillId="3" borderId="15" xfId="6" applyNumberFormat="1" applyFont="1" applyFill="1" applyBorder="1" applyAlignment="1">
      <alignment vertical="top"/>
    </xf>
    <xf numFmtId="4" fontId="5" fillId="2" borderId="12" xfId="6" applyNumberFormat="1" applyFont="1" applyFill="1" applyBorder="1" applyAlignment="1">
      <alignment vertical="center"/>
    </xf>
    <xf numFmtId="4" fontId="6" fillId="2" borderId="12" xfId="6" applyNumberFormat="1" applyFont="1" applyFill="1" applyBorder="1" applyAlignment="1">
      <alignment vertical="center"/>
    </xf>
    <xf numFmtId="167" fontId="5" fillId="2" borderId="4" xfId="6" applyFont="1" applyFill="1" applyBorder="1" applyAlignment="1">
      <alignment horizontal="justify" vertical="top" wrapText="1"/>
    </xf>
    <xf numFmtId="167" fontId="5" fillId="2" borderId="0" xfId="6" applyFont="1" applyFill="1" applyBorder="1" applyAlignment="1">
      <alignment horizontal="justify" vertical="top" wrapText="1"/>
    </xf>
    <xf numFmtId="167" fontId="5" fillId="2" borderId="5" xfId="6" applyFont="1" applyFill="1" applyBorder="1" applyAlignment="1">
      <alignment horizontal="justify" vertical="top" wrapText="1"/>
    </xf>
    <xf numFmtId="1" fontId="5" fillId="3" borderId="13" xfId="6" applyNumberFormat="1" applyFont="1" applyFill="1" applyBorder="1" applyAlignment="1">
      <alignment vertical="top"/>
    </xf>
    <xf numFmtId="1" fontId="5" fillId="3" borderId="14" xfId="6" applyNumberFormat="1" applyFont="1" applyFill="1" applyBorder="1" applyAlignment="1">
      <alignment vertical="top"/>
    </xf>
    <xf numFmtId="0" fontId="5" fillId="2" borderId="15" xfId="6" applyNumberFormat="1" applyFont="1" applyFill="1" applyBorder="1" applyAlignment="1">
      <alignment vertical="top"/>
    </xf>
    <xf numFmtId="3" fontId="5" fillId="2" borderId="15" xfId="6" applyNumberFormat="1" applyFont="1" applyFill="1" applyBorder="1" applyAlignment="1">
      <alignment vertical="top"/>
    </xf>
    <xf numFmtId="167" fontId="5" fillId="3" borderId="13" xfId="6" applyFill="1" applyBorder="1" applyAlignment="1">
      <alignment vertical="top"/>
    </xf>
    <xf numFmtId="167" fontId="6" fillId="2" borderId="12" xfId="6" applyFont="1" applyFill="1" applyBorder="1" applyAlignment="1">
      <alignment horizontal="center" vertical="center" wrapText="1"/>
    </xf>
    <xf numFmtId="167" fontId="5" fillId="2" borderId="0" xfId="6" applyFont="1" applyFill="1" applyBorder="1" applyAlignment="1">
      <alignment vertical="center"/>
    </xf>
    <xf numFmtId="167" fontId="5" fillId="2" borderId="4" xfId="6" applyFont="1" applyFill="1" applyBorder="1" applyAlignment="1">
      <alignment horizontal="justify" vertical="top" wrapText="1"/>
    </xf>
    <xf numFmtId="167" fontId="5" fillId="2" borderId="0" xfId="6" applyFont="1" applyFill="1" applyBorder="1" applyAlignment="1">
      <alignment horizontal="justify" vertical="top" wrapText="1"/>
    </xf>
    <xf numFmtId="167" fontId="5" fillId="2" borderId="5" xfId="6" applyFont="1" applyFill="1" applyBorder="1" applyAlignment="1">
      <alignment horizontal="justify" vertical="top" wrapText="1"/>
    </xf>
    <xf numFmtId="167" fontId="6" fillId="2" borderId="4" xfId="6" applyFont="1" applyFill="1" applyBorder="1" applyAlignment="1">
      <alignment horizontal="center" vertical="center"/>
    </xf>
    <xf numFmtId="167" fontId="5" fillId="2" borderId="15" xfId="6" applyFont="1" applyFill="1" applyBorder="1" applyAlignment="1">
      <alignment vertical="top"/>
    </xf>
    <xf numFmtId="167" fontId="5" fillId="0" borderId="22" xfId="6" applyFont="1" applyFill="1" applyBorder="1" applyAlignment="1">
      <alignment vertical="top"/>
    </xf>
    <xf numFmtId="167" fontId="5" fillId="0" borderId="23" xfId="6" applyFont="1" applyFill="1" applyBorder="1" applyAlignment="1">
      <alignment vertical="top"/>
    </xf>
    <xf numFmtId="167" fontId="5" fillId="0" borderId="23" xfId="6" applyFont="1" applyFill="1" applyBorder="1" applyAlignment="1">
      <alignment horizontal="left" vertical="top"/>
    </xf>
    <xf numFmtId="167" fontId="5" fillId="0" borderId="22" xfId="6" applyFont="1" applyFill="1" applyBorder="1" applyAlignment="1">
      <alignment horizontal="justify" vertical="top" wrapText="1"/>
    </xf>
    <xf numFmtId="167" fontId="5" fillId="3" borderId="14" xfId="6" applyFill="1" applyBorder="1"/>
    <xf numFmtId="3" fontId="5" fillId="3" borderId="14" xfId="6" applyNumberFormat="1" applyFill="1" applyBorder="1" applyAlignment="1">
      <alignment vertical="top"/>
    </xf>
    <xf numFmtId="167" fontId="5" fillId="3" borderId="14" xfId="6" applyFont="1" applyFill="1" applyBorder="1"/>
    <xf numFmtId="167" fontId="5" fillId="3" borderId="15" xfId="6" applyFont="1" applyFill="1" applyBorder="1" applyAlignment="1">
      <alignment horizontal="justify" vertical="top"/>
    </xf>
    <xf numFmtId="0" fontId="5" fillId="3" borderId="15" xfId="6" applyNumberFormat="1" applyFont="1" applyFill="1" applyBorder="1" applyAlignment="1">
      <alignment vertical="top"/>
    </xf>
    <xf numFmtId="0" fontId="5" fillId="2" borderId="2" xfId="6" applyNumberFormat="1" applyFont="1" applyFill="1" applyBorder="1" applyAlignment="1">
      <alignment horizontal="center"/>
    </xf>
    <xf numFmtId="0" fontId="5" fillId="2" borderId="0" xfId="6" applyNumberFormat="1" applyFont="1" applyFill="1" applyBorder="1" applyAlignment="1">
      <alignment horizontal="center"/>
    </xf>
    <xf numFmtId="0" fontId="5" fillId="2" borderId="7" xfId="6" applyNumberFormat="1" applyFont="1" applyFill="1" applyBorder="1" applyAlignment="1">
      <alignment horizontal="center"/>
    </xf>
    <xf numFmtId="0" fontId="5" fillId="2" borderId="0" xfId="6" applyNumberFormat="1" applyFont="1" applyFill="1" applyAlignment="1">
      <alignment horizontal="center" vertical="center"/>
    </xf>
    <xf numFmtId="0" fontId="5" fillId="2" borderId="0" xfId="6" applyNumberFormat="1" applyFont="1" applyFill="1" applyBorder="1" applyAlignment="1">
      <alignment horizontal="center" vertical="center"/>
    </xf>
    <xf numFmtId="0" fontId="5" fillId="3" borderId="13" xfId="6" applyNumberFormat="1" applyFont="1" applyFill="1" applyBorder="1" applyAlignment="1">
      <alignment horizontal="center" vertical="top"/>
    </xf>
    <xf numFmtId="0" fontId="5" fillId="3" borderId="14" xfId="6" applyNumberFormat="1" applyFont="1" applyFill="1" applyBorder="1" applyAlignment="1">
      <alignment horizontal="center" vertical="top"/>
    </xf>
    <xf numFmtId="0" fontId="5" fillId="3" borderId="15" xfId="6" applyNumberFormat="1" applyFont="1" applyFill="1" applyBorder="1" applyAlignment="1">
      <alignment horizontal="center" vertical="top"/>
    </xf>
    <xf numFmtId="0" fontId="5" fillId="2" borderId="12" xfId="6" applyNumberFormat="1" applyFont="1" applyFill="1" applyBorder="1" applyAlignment="1">
      <alignment horizontal="center" vertical="center"/>
    </xf>
    <xf numFmtId="0" fontId="5" fillId="2" borderId="0" xfId="6" applyNumberFormat="1" applyFont="1" applyFill="1" applyAlignment="1">
      <alignment horizontal="center"/>
    </xf>
    <xf numFmtId="0" fontId="5" fillId="2" borderId="9" xfId="6" applyNumberFormat="1" applyFont="1" applyFill="1" applyBorder="1" applyAlignment="1">
      <alignment horizontal="left" vertical="center"/>
    </xf>
    <xf numFmtId="2" fontId="5" fillId="0" borderId="22" xfId="6" applyNumberFormat="1" applyFont="1" applyFill="1" applyBorder="1" applyAlignment="1">
      <alignment horizontal="justify" vertical="top" wrapText="1"/>
    </xf>
    <xf numFmtId="0" fontId="5" fillId="2" borderId="0" xfId="1" applyFont="1" applyFill="1" applyAlignment="1">
      <alignment vertical="top"/>
    </xf>
    <xf numFmtId="0" fontId="5" fillId="3" borderId="22" xfId="6" applyNumberFormat="1" applyFont="1" applyFill="1" applyBorder="1" applyAlignment="1">
      <alignment horizontal="center" vertical="top" wrapText="1"/>
    </xf>
    <xf numFmtId="0" fontId="5" fillId="0" borderId="22" xfId="6" applyNumberFormat="1" applyFont="1" applyFill="1" applyBorder="1" applyAlignment="1">
      <alignment horizontal="center" vertical="top" wrapText="1"/>
    </xf>
    <xf numFmtId="0" fontId="5" fillId="2" borderId="13" xfId="6" applyNumberFormat="1" applyFont="1" applyFill="1" applyBorder="1" applyAlignment="1">
      <alignment horizontal="center" vertical="top"/>
    </xf>
    <xf numFmtId="0" fontId="5" fillId="2" borderId="0" xfId="1" applyFont="1" applyFill="1" applyBorder="1" applyAlignment="1">
      <alignment vertical="center" wrapText="1"/>
    </xf>
    <xf numFmtId="0" fontId="5" fillId="2" borderId="0" xfId="1" applyFont="1" applyFill="1" applyAlignment="1">
      <alignment vertical="center" wrapText="1"/>
    </xf>
    <xf numFmtId="0" fontId="5" fillId="0" borderId="0" xfId="1" applyFont="1" applyAlignment="1">
      <alignment vertical="top"/>
    </xf>
    <xf numFmtId="4" fontId="5" fillId="0" borderId="22" xfId="7" applyNumberFormat="1" applyFont="1" applyFill="1" applyBorder="1" applyAlignment="1">
      <alignment vertical="top"/>
    </xf>
    <xf numFmtId="0" fontId="5" fillId="0" borderId="0" xfId="1" applyFont="1" applyFill="1" applyAlignment="1">
      <alignment vertical="top" wrapText="1"/>
    </xf>
    <xf numFmtId="4" fontId="5" fillId="0" borderId="22" xfId="7" applyNumberFormat="1" applyFont="1" applyFill="1" applyBorder="1" applyAlignment="1">
      <alignment horizontal="right" vertical="top"/>
    </xf>
    <xf numFmtId="4" fontId="8" fillId="3" borderId="22" xfId="6" applyNumberFormat="1" applyFont="1" applyFill="1" applyBorder="1" applyAlignment="1">
      <alignment vertical="top" wrapText="1"/>
    </xf>
    <xf numFmtId="0" fontId="5" fillId="2" borderId="0" xfId="1" applyFont="1" applyFill="1" applyAlignment="1">
      <alignment vertical="top" wrapText="1"/>
    </xf>
    <xf numFmtId="0" fontId="6" fillId="2" borderId="22" xfId="6" applyNumberFormat="1" applyFont="1" applyFill="1" applyBorder="1" applyAlignment="1">
      <alignment vertical="top" wrapText="1"/>
    </xf>
    <xf numFmtId="4" fontId="6" fillId="2" borderId="22" xfId="6" applyNumberFormat="1" applyFont="1" applyFill="1" applyBorder="1" applyAlignment="1">
      <alignment horizontal="right" vertical="top" wrapText="1"/>
    </xf>
    <xf numFmtId="167" fontId="5" fillId="3" borderId="22" xfId="6" applyFont="1" applyFill="1" applyBorder="1" applyAlignment="1">
      <alignment horizontal="justify" vertical="top" wrapText="1"/>
    </xf>
    <xf numFmtId="4" fontId="5" fillId="2" borderId="22" xfId="1" applyNumberFormat="1" applyFont="1" applyFill="1" applyBorder="1" applyAlignment="1">
      <alignment vertical="top" wrapText="1"/>
    </xf>
    <xf numFmtId="4" fontId="5" fillId="2" borderId="22" xfId="1" applyNumberFormat="1" applyFont="1" applyFill="1" applyBorder="1" applyAlignment="1">
      <alignment vertical="top"/>
    </xf>
    <xf numFmtId="4" fontId="6" fillId="0" borderId="22" xfId="7" applyNumberFormat="1" applyFont="1" applyFill="1" applyBorder="1" applyAlignment="1">
      <alignment horizontal="right" vertical="top"/>
    </xf>
    <xf numFmtId="4" fontId="6" fillId="2" borderId="22" xfId="1" applyNumberFormat="1" applyFont="1" applyFill="1" applyBorder="1" applyAlignment="1">
      <alignment vertical="top" wrapText="1"/>
    </xf>
    <xf numFmtId="0" fontId="5" fillId="0" borderId="22" xfId="6" applyNumberFormat="1" applyFont="1" applyFill="1" applyBorder="1" applyAlignment="1">
      <alignment horizontal="center" vertical="top"/>
    </xf>
    <xf numFmtId="167" fontId="8" fillId="0" borderId="22" xfId="6" applyFont="1" applyFill="1" applyBorder="1" applyAlignment="1">
      <alignment horizontal="justify" vertical="top" wrapText="1"/>
    </xf>
    <xf numFmtId="0" fontId="5" fillId="2" borderId="22" xfId="1" applyFont="1" applyFill="1" applyBorder="1" applyAlignment="1">
      <alignment vertical="top" wrapText="1"/>
    </xf>
    <xf numFmtId="0" fontId="5" fillId="2" borderId="22" xfId="1" applyFont="1" applyFill="1" applyBorder="1" applyAlignment="1">
      <alignment horizontal="center" vertical="top" wrapText="1"/>
    </xf>
    <xf numFmtId="0" fontId="5" fillId="2" borderId="23" xfId="1" applyFont="1" applyFill="1" applyBorder="1" applyAlignment="1">
      <alignment horizontal="left" vertical="top" wrapText="1"/>
    </xf>
    <xf numFmtId="0" fontId="5" fillId="2" borderId="22" xfId="1" applyFont="1" applyFill="1" applyBorder="1" applyAlignment="1">
      <alignment vertical="center" wrapText="1"/>
    </xf>
    <xf numFmtId="0" fontId="6" fillId="2" borderId="22" xfId="1" applyFont="1" applyFill="1" applyBorder="1" applyAlignment="1">
      <alignment horizontal="center" vertical="justify" wrapText="1"/>
    </xf>
    <xf numFmtId="4" fontId="6" fillId="2" borderId="22" xfId="1" applyNumberFormat="1" applyFont="1" applyFill="1" applyBorder="1" applyAlignment="1">
      <alignment vertical="center" wrapText="1"/>
    </xf>
    <xf numFmtId="4" fontId="5" fillId="2" borderId="22" xfId="1" applyNumberFormat="1" applyFont="1" applyFill="1" applyBorder="1" applyAlignment="1">
      <alignment vertical="center" wrapText="1"/>
    </xf>
    <xf numFmtId="4" fontId="5" fillId="2" borderId="22" xfId="1" applyNumberFormat="1" applyFont="1" applyFill="1" applyBorder="1" applyAlignment="1">
      <alignment vertical="center"/>
    </xf>
    <xf numFmtId="0" fontId="5" fillId="2" borderId="22" xfId="1" applyFont="1" applyFill="1" applyBorder="1" applyAlignment="1">
      <alignment vertical="center"/>
    </xf>
    <xf numFmtId="4" fontId="6" fillId="2" borderId="22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justify" wrapText="1"/>
    </xf>
    <xf numFmtId="4" fontId="5" fillId="2" borderId="0" xfId="1" applyNumberFormat="1" applyFont="1" applyFill="1" applyAlignment="1">
      <alignment vertical="center"/>
    </xf>
    <xf numFmtId="0" fontId="6" fillId="2" borderId="12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12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15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4" fontId="6" fillId="2" borderId="12" xfId="2" applyNumberFormat="1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 wrapText="1"/>
    </xf>
    <xf numFmtId="167" fontId="6" fillId="2" borderId="4" xfId="6" applyFont="1" applyFill="1" applyBorder="1" applyAlignment="1">
      <alignment horizontal="center" vertical="center"/>
    </xf>
    <xf numFmtId="167" fontId="6" fillId="2" borderId="5" xfId="6" applyFont="1" applyFill="1" applyBorder="1" applyAlignment="1">
      <alignment horizontal="center" vertical="center"/>
    </xf>
    <xf numFmtId="167" fontId="6" fillId="2" borderId="0" xfId="6" applyFont="1" applyFill="1" applyBorder="1" applyAlignment="1">
      <alignment horizontal="center" vertical="center"/>
    </xf>
    <xf numFmtId="167" fontId="6" fillId="2" borderId="6" xfId="6" applyFont="1" applyFill="1" applyBorder="1" applyAlignment="1">
      <alignment horizontal="center" vertical="center"/>
    </xf>
    <xf numFmtId="167" fontId="6" fillId="2" borderId="8" xfId="6" applyFont="1" applyFill="1" applyBorder="1" applyAlignment="1">
      <alignment horizontal="center" vertical="center"/>
    </xf>
    <xf numFmtId="167" fontId="6" fillId="2" borderId="7" xfId="6" applyFont="1" applyFill="1" applyBorder="1" applyAlignment="1">
      <alignment horizontal="center" vertical="center"/>
    </xf>
    <xf numFmtId="167" fontId="5" fillId="2" borderId="14" xfId="6" applyFont="1" applyFill="1" applyBorder="1" applyAlignment="1">
      <alignment horizontal="justify" vertical="top" wrapText="1"/>
    </xf>
    <xf numFmtId="167" fontId="6" fillId="2" borderId="9" xfId="6" applyFont="1" applyFill="1" applyBorder="1" applyAlignment="1">
      <alignment horizontal="center" vertical="center"/>
    </xf>
    <xf numFmtId="167" fontId="6" fillId="2" borderId="10" xfId="6" applyFont="1" applyFill="1" applyBorder="1" applyAlignment="1">
      <alignment horizontal="center" vertical="center"/>
    </xf>
    <xf numFmtId="167" fontId="5" fillId="2" borderId="9" xfId="6" applyFont="1" applyFill="1" applyBorder="1" applyAlignment="1">
      <alignment horizontal="center" vertical="center"/>
    </xf>
    <xf numFmtId="167" fontId="5" fillId="2" borderId="11" xfId="6" applyFont="1" applyFill="1" applyBorder="1" applyAlignment="1">
      <alignment horizontal="center" vertical="center"/>
    </xf>
    <xf numFmtId="167" fontId="5" fillId="2" borderId="10" xfId="6" applyFont="1" applyFill="1" applyBorder="1" applyAlignment="1">
      <alignment horizontal="center" vertical="center"/>
    </xf>
    <xf numFmtId="167" fontId="6" fillId="2" borderId="1" xfId="6" applyFont="1" applyFill="1" applyBorder="1" applyAlignment="1">
      <alignment horizontal="center" vertical="center"/>
    </xf>
    <xf numFmtId="167" fontId="6" fillId="2" borderId="3" xfId="6" applyFont="1" applyFill="1" applyBorder="1" applyAlignment="1">
      <alignment horizontal="center" vertical="center"/>
    </xf>
    <xf numFmtId="167" fontId="6" fillId="2" borderId="2" xfId="6" applyFont="1" applyFill="1" applyBorder="1" applyAlignment="1">
      <alignment horizontal="center" vertical="center"/>
    </xf>
    <xf numFmtId="167" fontId="5" fillId="2" borderId="14" xfId="6" applyFont="1" applyFill="1" applyBorder="1" applyAlignment="1">
      <alignment horizontal="center" vertical="center"/>
    </xf>
    <xf numFmtId="167" fontId="6" fillId="2" borderId="4" xfId="6" applyFont="1" applyFill="1" applyBorder="1" applyAlignment="1">
      <alignment horizontal="center"/>
    </xf>
    <xf numFmtId="167" fontId="6" fillId="2" borderId="0" xfId="6" applyFont="1" applyFill="1" applyBorder="1" applyAlignment="1">
      <alignment horizontal="center"/>
    </xf>
    <xf numFmtId="0" fontId="5" fillId="2" borderId="9" xfId="6" applyNumberFormat="1" applyFont="1" applyFill="1" applyBorder="1" applyAlignment="1">
      <alignment horizontal="justify" vertical="top" wrapText="1"/>
    </xf>
    <xf numFmtId="0" fontId="5" fillId="2" borderId="11" xfId="6" applyNumberFormat="1" applyFont="1" applyFill="1" applyBorder="1" applyAlignment="1">
      <alignment horizontal="justify" vertical="top" wrapText="1"/>
    </xf>
    <xf numFmtId="0" fontId="5" fillId="2" borderId="10" xfId="6" applyNumberFormat="1" applyFont="1" applyFill="1" applyBorder="1" applyAlignment="1">
      <alignment horizontal="justify" vertical="top" wrapText="1"/>
    </xf>
    <xf numFmtId="167" fontId="6" fillId="2" borderId="12" xfId="6" applyFont="1" applyFill="1" applyBorder="1" applyAlignment="1">
      <alignment horizontal="center" vertical="center" wrapText="1"/>
    </xf>
    <xf numFmtId="167" fontId="5" fillId="2" borderId="0" xfId="6" applyFont="1" applyFill="1" applyBorder="1" applyAlignment="1">
      <alignment vertical="center"/>
    </xf>
    <xf numFmtId="167" fontId="5" fillId="2" borderId="13" xfId="6" applyFont="1" applyFill="1" applyBorder="1" applyAlignment="1">
      <alignment horizontal="justify" vertical="top" wrapText="1"/>
    </xf>
    <xf numFmtId="167" fontId="5" fillId="2" borderId="4" xfId="6" applyFont="1" applyFill="1" applyBorder="1" applyAlignment="1">
      <alignment horizontal="justify" vertical="top" wrapText="1"/>
    </xf>
    <xf numFmtId="167" fontId="5" fillId="2" borderId="0" xfId="6" applyFont="1" applyFill="1" applyBorder="1" applyAlignment="1">
      <alignment horizontal="justify" vertical="top" wrapText="1"/>
    </xf>
    <xf numFmtId="167" fontId="5" fillId="2" borderId="5" xfId="6" applyFont="1" applyFill="1" applyBorder="1" applyAlignment="1">
      <alignment horizontal="justify" vertical="top" wrapText="1"/>
    </xf>
    <xf numFmtId="167" fontId="5" fillId="2" borderId="15" xfId="6" applyFont="1" applyFill="1" applyBorder="1" applyAlignment="1">
      <alignment vertical="center"/>
    </xf>
    <xf numFmtId="167" fontId="5" fillId="2" borderId="1" xfId="6" applyFont="1" applyFill="1" applyBorder="1" applyAlignment="1">
      <alignment horizontal="justify" vertical="top" wrapText="1"/>
    </xf>
    <xf numFmtId="167" fontId="5" fillId="2" borderId="2" xfId="6" applyFont="1" applyFill="1" applyBorder="1" applyAlignment="1">
      <alignment horizontal="justify" vertical="top" wrapText="1"/>
    </xf>
    <xf numFmtId="167" fontId="5" fillId="2" borderId="3" xfId="6" applyFont="1" applyFill="1" applyBorder="1" applyAlignment="1">
      <alignment horizontal="justify" vertical="top" wrapText="1"/>
    </xf>
    <xf numFmtId="167" fontId="5" fillId="2" borderId="15" xfId="6" applyFont="1" applyFill="1" applyBorder="1" applyAlignment="1">
      <alignment horizontal="justify" vertical="top" wrapText="1"/>
    </xf>
    <xf numFmtId="167" fontId="5" fillId="2" borderId="15" xfId="6" applyFont="1" applyFill="1" applyBorder="1" applyAlignment="1">
      <alignment vertical="top"/>
    </xf>
    <xf numFmtId="167" fontId="5" fillId="2" borderId="6" xfId="6" applyFont="1" applyFill="1" applyBorder="1" applyAlignment="1">
      <alignment vertical="top"/>
    </xf>
    <xf numFmtId="167" fontId="5" fillId="2" borderId="7" xfId="6" applyFont="1" applyFill="1" applyBorder="1" applyAlignment="1">
      <alignment vertical="top"/>
    </xf>
    <xf numFmtId="167" fontId="5" fillId="2" borderId="8" xfId="6" applyFont="1" applyFill="1" applyBorder="1" applyAlignment="1">
      <alignment vertical="top"/>
    </xf>
    <xf numFmtId="167" fontId="5" fillId="2" borderId="6" xfId="6" applyFont="1" applyFill="1" applyBorder="1" applyAlignment="1">
      <alignment horizontal="justify" vertical="top" wrapText="1"/>
    </xf>
    <xf numFmtId="167" fontId="5" fillId="2" borderId="7" xfId="6" applyFont="1" applyFill="1" applyBorder="1" applyAlignment="1">
      <alignment horizontal="justify" vertical="top" wrapText="1"/>
    </xf>
    <xf numFmtId="167" fontId="5" fillId="2" borderId="8" xfId="6" applyFont="1" applyFill="1" applyBorder="1" applyAlignment="1">
      <alignment horizontal="justify" vertical="top" wrapText="1"/>
    </xf>
    <xf numFmtId="0" fontId="5" fillId="2" borderId="1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0" fontId="5" fillId="2" borderId="14" xfId="1" applyFont="1" applyFill="1" applyBorder="1" applyAlignment="1">
      <alignment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justify" vertical="top" wrapText="1"/>
    </xf>
    <xf numFmtId="0" fontId="5" fillId="2" borderId="19" xfId="0" applyFont="1" applyFill="1" applyBorder="1" applyAlignment="1">
      <alignment horizontal="justify" vertical="top" wrapText="1"/>
    </xf>
    <xf numFmtId="0" fontId="5" fillId="2" borderId="18" xfId="0" applyFont="1" applyFill="1" applyBorder="1" applyAlignment="1">
      <alignment horizontal="justify" vertical="top" wrapText="1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67" fontId="6" fillId="2" borderId="22" xfId="6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2" xfId="1" applyNumberFormat="1" applyFont="1" applyFill="1" applyBorder="1" applyAlignment="1">
      <alignment horizontal="center" vertical="center" wrapText="1"/>
    </xf>
    <xf numFmtId="0" fontId="6" fillId="0" borderId="12" xfId="1" applyNumberFormat="1" applyFont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</cellXfs>
  <cellStyles count="12">
    <cellStyle name="Millares 2" xfId="7"/>
    <cellStyle name="Millares 3" xfId="9"/>
    <cellStyle name="Millares 4" xfId="11"/>
    <cellStyle name="Moneda 2" xfId="3"/>
    <cellStyle name="Normal" xfId="0" builtinId="0"/>
    <cellStyle name="Normal 2" xfId="1"/>
    <cellStyle name="Normal 2 2" xfId="6"/>
    <cellStyle name="Normal 3" xfId="4"/>
    <cellStyle name="Normal 4" xfId="5"/>
    <cellStyle name="Normal 5" xfId="8"/>
    <cellStyle name="Normal 6" xfId="10"/>
    <cellStyle name="Normal_~988511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1143000</xdr:colOff>
      <xdr:row>1</xdr:row>
      <xdr:rowOff>28575</xdr:rowOff>
    </xdr:from>
    <xdr:to>
      <xdr:col>9</xdr:col>
      <xdr:colOff>990600</xdr:colOff>
      <xdr:row>3</xdr:row>
      <xdr:rowOff>114300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857500" y="228600"/>
          <a:ext cx="4924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2018</a:t>
          </a:r>
        </a:p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PLANTILLA DE PERSONAL </a:t>
          </a:r>
        </a:p>
      </xdr:txBody>
    </xdr:sp>
    <xdr:clientData/>
  </xdr:twoCellAnchor>
  <xdr:twoCellAnchor editAs="oneCell">
    <xdr:from>
      <xdr:col>23</xdr:col>
      <xdr:colOff>0</xdr:colOff>
      <xdr:row>1</xdr:row>
      <xdr:rowOff>63500</xdr:rowOff>
    </xdr:from>
    <xdr:to>
      <xdr:col>24</xdr:col>
      <xdr:colOff>361950</xdr:colOff>
      <xdr:row>3</xdr:row>
      <xdr:rowOff>200025</xdr:rowOff>
    </xdr:to>
    <xdr:pic>
      <xdr:nvPicPr>
        <xdr:cNvPr id="7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10500" y="266700"/>
          <a:ext cx="1276350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0</xdr:row>
      <xdr:rowOff>152400</xdr:rowOff>
    </xdr:from>
    <xdr:to>
      <xdr:col>4</xdr:col>
      <xdr:colOff>967740</xdr:colOff>
      <xdr:row>3</xdr:row>
      <xdr:rowOff>113030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52400"/>
          <a:ext cx="2440940" cy="570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1187450</xdr:colOff>
      <xdr:row>1</xdr:row>
      <xdr:rowOff>82550</xdr:rowOff>
    </xdr:from>
    <xdr:to>
      <xdr:col>4</xdr:col>
      <xdr:colOff>825500</xdr:colOff>
      <xdr:row>5</xdr:row>
      <xdr:rowOff>82550</xdr:rowOff>
    </xdr:to>
    <xdr:sp macro="" textlink="">
      <xdr:nvSpPr>
        <xdr:cNvPr id="5" name="Text Box 225"/>
        <xdr:cNvSpPr txBox="1">
          <a:spLocks noChangeArrowheads="1"/>
        </xdr:cNvSpPr>
      </xdr:nvSpPr>
      <xdr:spPr bwMode="auto">
        <a:xfrm>
          <a:off x="2686050" y="247650"/>
          <a:ext cx="4032250" cy="660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2018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DESGLOSE</a:t>
          </a:r>
          <a:r>
            <a:rPr lang="es-MX" sz="10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 CONCEPTO POR PARTIDA </a:t>
          </a:r>
        </a:p>
      </xdr:txBody>
    </xdr:sp>
    <xdr:clientData/>
  </xdr:twoCellAnchor>
  <xdr:twoCellAnchor editAs="oneCell">
    <xdr:from>
      <xdr:col>0</xdr:col>
      <xdr:colOff>152400</xdr:colOff>
      <xdr:row>1</xdr:row>
      <xdr:rowOff>0</xdr:rowOff>
    </xdr:from>
    <xdr:to>
      <xdr:col>1</xdr:col>
      <xdr:colOff>1094740</xdr:colOff>
      <xdr:row>4</xdr:row>
      <xdr:rowOff>74930</xdr:rowOff>
    </xdr:to>
    <xdr:pic>
      <xdr:nvPicPr>
        <xdr:cNvPr id="6" name="6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5100"/>
          <a:ext cx="2440940" cy="570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1162050</xdr:colOff>
      <xdr:row>1</xdr:row>
      <xdr:rowOff>31750</xdr:rowOff>
    </xdr:from>
    <xdr:to>
      <xdr:col>4</xdr:col>
      <xdr:colOff>800100</xdr:colOff>
      <xdr:row>5</xdr:row>
      <xdr:rowOff>31750</xdr:rowOff>
    </xdr:to>
    <xdr:sp macro="" textlink="">
      <xdr:nvSpPr>
        <xdr:cNvPr id="5" name="Text Box 225"/>
        <xdr:cNvSpPr txBox="1">
          <a:spLocks noChangeArrowheads="1"/>
        </xdr:cNvSpPr>
      </xdr:nvSpPr>
      <xdr:spPr bwMode="auto">
        <a:xfrm>
          <a:off x="2660650" y="196850"/>
          <a:ext cx="4032250" cy="660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2018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DESGLOSE</a:t>
          </a:r>
          <a:r>
            <a:rPr lang="es-MX" sz="10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 CONCEPTO POR PARTIDA </a:t>
          </a:r>
        </a:p>
      </xdr:txBody>
    </xdr:sp>
    <xdr:clientData/>
  </xdr:twoCellAnchor>
  <xdr:twoCellAnchor editAs="oneCell">
    <xdr:from>
      <xdr:col>0</xdr:col>
      <xdr:colOff>127000</xdr:colOff>
      <xdr:row>0</xdr:row>
      <xdr:rowOff>114300</xdr:rowOff>
    </xdr:from>
    <xdr:to>
      <xdr:col>1</xdr:col>
      <xdr:colOff>1069340</xdr:colOff>
      <xdr:row>4</xdr:row>
      <xdr:rowOff>24130</xdr:rowOff>
    </xdr:to>
    <xdr:pic>
      <xdr:nvPicPr>
        <xdr:cNvPr id="6" name="6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14300"/>
          <a:ext cx="2440940" cy="570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1149350</xdr:colOff>
      <xdr:row>1</xdr:row>
      <xdr:rowOff>57150</xdr:rowOff>
    </xdr:from>
    <xdr:to>
      <xdr:col>4</xdr:col>
      <xdr:colOff>787400</xdr:colOff>
      <xdr:row>5</xdr:row>
      <xdr:rowOff>57150</xdr:rowOff>
    </xdr:to>
    <xdr:sp macro="" textlink="">
      <xdr:nvSpPr>
        <xdr:cNvPr id="5" name="Text Box 225"/>
        <xdr:cNvSpPr txBox="1">
          <a:spLocks noChangeArrowheads="1"/>
        </xdr:cNvSpPr>
      </xdr:nvSpPr>
      <xdr:spPr bwMode="auto">
        <a:xfrm>
          <a:off x="2647950" y="222250"/>
          <a:ext cx="4032250" cy="660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2018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DESGLOSE</a:t>
          </a:r>
          <a:r>
            <a:rPr lang="es-MX" sz="10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 CONCEPTO POR PARTIDA </a:t>
          </a:r>
        </a:p>
      </xdr:txBody>
    </xdr:sp>
    <xdr:clientData/>
  </xdr:twoCellAnchor>
  <xdr:twoCellAnchor editAs="oneCell">
    <xdr:from>
      <xdr:col>0</xdr:col>
      <xdr:colOff>114300</xdr:colOff>
      <xdr:row>0</xdr:row>
      <xdr:rowOff>139700</xdr:rowOff>
    </xdr:from>
    <xdr:to>
      <xdr:col>1</xdr:col>
      <xdr:colOff>1056640</xdr:colOff>
      <xdr:row>4</xdr:row>
      <xdr:rowOff>49530</xdr:rowOff>
    </xdr:to>
    <xdr:pic>
      <xdr:nvPicPr>
        <xdr:cNvPr id="6" name="6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9700"/>
          <a:ext cx="2440940" cy="570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1136650</xdr:colOff>
      <xdr:row>1</xdr:row>
      <xdr:rowOff>82550</xdr:rowOff>
    </xdr:from>
    <xdr:to>
      <xdr:col>4</xdr:col>
      <xdr:colOff>774700</xdr:colOff>
      <xdr:row>5</xdr:row>
      <xdr:rowOff>82550</xdr:rowOff>
    </xdr:to>
    <xdr:sp macro="" textlink="">
      <xdr:nvSpPr>
        <xdr:cNvPr id="5" name="Text Box 225"/>
        <xdr:cNvSpPr txBox="1">
          <a:spLocks noChangeArrowheads="1"/>
        </xdr:cNvSpPr>
      </xdr:nvSpPr>
      <xdr:spPr bwMode="auto">
        <a:xfrm>
          <a:off x="2635250" y="247650"/>
          <a:ext cx="4032250" cy="660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2018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DESGLOSE</a:t>
          </a:r>
          <a:r>
            <a:rPr lang="es-MX" sz="10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 CONCEPTO POR PARTIDA </a:t>
          </a:r>
        </a:p>
      </xdr:txBody>
    </xdr:sp>
    <xdr:clientData/>
  </xdr:twoCellAnchor>
  <xdr:twoCellAnchor editAs="oneCell">
    <xdr:from>
      <xdr:col>0</xdr:col>
      <xdr:colOff>101600</xdr:colOff>
      <xdr:row>1</xdr:row>
      <xdr:rowOff>0</xdr:rowOff>
    </xdr:from>
    <xdr:to>
      <xdr:col>1</xdr:col>
      <xdr:colOff>1043940</xdr:colOff>
      <xdr:row>4</xdr:row>
      <xdr:rowOff>74930</xdr:rowOff>
    </xdr:to>
    <xdr:pic>
      <xdr:nvPicPr>
        <xdr:cNvPr id="6" name="6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65100"/>
          <a:ext cx="2440940" cy="570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1136650</xdr:colOff>
      <xdr:row>1</xdr:row>
      <xdr:rowOff>57150</xdr:rowOff>
    </xdr:from>
    <xdr:to>
      <xdr:col>4</xdr:col>
      <xdr:colOff>774700</xdr:colOff>
      <xdr:row>5</xdr:row>
      <xdr:rowOff>57150</xdr:rowOff>
    </xdr:to>
    <xdr:sp macro="" textlink="">
      <xdr:nvSpPr>
        <xdr:cNvPr id="2" name="Text Box 225"/>
        <xdr:cNvSpPr txBox="1">
          <a:spLocks noChangeArrowheads="1"/>
        </xdr:cNvSpPr>
      </xdr:nvSpPr>
      <xdr:spPr bwMode="auto">
        <a:xfrm>
          <a:off x="2635250" y="222250"/>
          <a:ext cx="4032250" cy="660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2018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DESGLOSE</a:t>
          </a:r>
          <a:r>
            <a:rPr lang="es-MX" sz="10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 CONCEPTO POR PARTIDA </a:t>
          </a:r>
        </a:p>
      </xdr:txBody>
    </xdr:sp>
    <xdr:clientData/>
  </xdr:twoCellAnchor>
  <xdr:twoCellAnchor editAs="oneCell">
    <xdr:from>
      <xdr:col>0</xdr:col>
      <xdr:colOff>101600</xdr:colOff>
      <xdr:row>0</xdr:row>
      <xdr:rowOff>139700</xdr:rowOff>
    </xdr:from>
    <xdr:to>
      <xdr:col>1</xdr:col>
      <xdr:colOff>1043940</xdr:colOff>
      <xdr:row>4</xdr:row>
      <xdr:rowOff>49530</xdr:rowOff>
    </xdr:to>
    <xdr:pic>
      <xdr:nvPicPr>
        <xdr:cNvPr id="3" name="6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39700"/>
          <a:ext cx="2440940" cy="570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1200150</xdr:colOff>
      <xdr:row>1</xdr:row>
      <xdr:rowOff>19050</xdr:rowOff>
    </xdr:from>
    <xdr:to>
      <xdr:col>4</xdr:col>
      <xdr:colOff>838200</xdr:colOff>
      <xdr:row>5</xdr:row>
      <xdr:rowOff>19050</xdr:rowOff>
    </xdr:to>
    <xdr:sp macro="" textlink="">
      <xdr:nvSpPr>
        <xdr:cNvPr id="3" name="Text Box 225"/>
        <xdr:cNvSpPr txBox="1">
          <a:spLocks noChangeArrowheads="1"/>
        </xdr:cNvSpPr>
      </xdr:nvSpPr>
      <xdr:spPr bwMode="auto">
        <a:xfrm>
          <a:off x="2597150" y="184150"/>
          <a:ext cx="4032250" cy="660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2018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DESGLOSE</a:t>
          </a:r>
          <a:r>
            <a:rPr lang="es-MX" sz="10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 CONCEPTO POR PARTIDA </a:t>
          </a:r>
        </a:p>
      </xdr:txBody>
    </xdr:sp>
    <xdr:clientData/>
  </xdr:twoCellAnchor>
  <xdr:twoCellAnchor editAs="oneCell">
    <xdr:from>
      <xdr:col>0</xdr:col>
      <xdr:colOff>63500</xdr:colOff>
      <xdr:row>0</xdr:row>
      <xdr:rowOff>101600</xdr:rowOff>
    </xdr:from>
    <xdr:to>
      <xdr:col>1</xdr:col>
      <xdr:colOff>1107440</xdr:colOff>
      <xdr:row>4</xdr:row>
      <xdr:rowOff>11430</xdr:rowOff>
    </xdr:to>
    <xdr:pic>
      <xdr:nvPicPr>
        <xdr:cNvPr id="7" name="6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01600"/>
          <a:ext cx="2440940" cy="570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1016000</xdr:colOff>
      <xdr:row>0</xdr:row>
      <xdr:rowOff>101600</xdr:rowOff>
    </xdr:from>
    <xdr:to>
      <xdr:col>7</xdr:col>
      <xdr:colOff>330200</xdr:colOff>
      <xdr:row>4</xdr:row>
      <xdr:rowOff>111125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667000" y="101600"/>
          <a:ext cx="5613400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2018</a:t>
          </a:r>
        </a:p>
        <a:p>
          <a:pPr algn="l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FUENTE DE FINANCIAMIENTO</a:t>
          </a:r>
        </a:p>
      </xdr:txBody>
    </xdr:sp>
    <xdr:clientData/>
  </xdr:twoCellAnchor>
  <xdr:twoCellAnchor editAs="oneCell">
    <xdr:from>
      <xdr:col>0</xdr:col>
      <xdr:colOff>50800</xdr:colOff>
      <xdr:row>0</xdr:row>
      <xdr:rowOff>76200</xdr:rowOff>
    </xdr:from>
    <xdr:to>
      <xdr:col>2</xdr:col>
      <xdr:colOff>840740</xdr:colOff>
      <xdr:row>3</xdr:row>
      <xdr:rowOff>163830</xdr:rowOff>
    </xdr:to>
    <xdr:pic>
      <xdr:nvPicPr>
        <xdr:cNvPr id="7" name="6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6200"/>
          <a:ext cx="2440940" cy="570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150284</xdr:colOff>
      <xdr:row>1</xdr:row>
      <xdr:rowOff>28843</xdr:rowOff>
    </xdr:from>
    <xdr:to>
      <xdr:col>13</xdr:col>
      <xdr:colOff>463550</xdr:colOff>
      <xdr:row>4</xdr:row>
      <xdr:rowOff>267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5036609" y="190768"/>
          <a:ext cx="4637616" cy="457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ANTEPROYECTO DE PRESUPUESTO DE EGRESOS 2018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PROYECTO</a:t>
          </a:r>
          <a:r>
            <a:rPr lang="es-MX" sz="1000" b="1" i="0" strike="noStrike" baseline="0">
              <a:solidFill>
                <a:srgbClr val="000000"/>
              </a:solidFill>
              <a:latin typeface="+mn-lt"/>
              <a:cs typeface="Arial"/>
            </a:rPr>
            <a:t> PARTIDA CALENDARIZADO</a:t>
          </a: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190500</xdr:colOff>
      <xdr:row>0</xdr:row>
      <xdr:rowOff>59531</xdr:rowOff>
    </xdr:from>
    <xdr:to>
      <xdr:col>5</xdr:col>
      <xdr:colOff>94880</xdr:colOff>
      <xdr:row>3</xdr:row>
      <xdr:rowOff>58261</xdr:rowOff>
    </xdr:to>
    <xdr:pic>
      <xdr:nvPicPr>
        <xdr:cNvPr id="6" name="1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9531"/>
          <a:ext cx="2438030" cy="560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1200150</xdr:colOff>
      <xdr:row>1</xdr:row>
      <xdr:rowOff>69850</xdr:rowOff>
    </xdr:from>
    <xdr:to>
      <xdr:col>4</xdr:col>
      <xdr:colOff>838200</xdr:colOff>
      <xdr:row>5</xdr:row>
      <xdr:rowOff>69850</xdr:rowOff>
    </xdr:to>
    <xdr:sp macro="" textlink="">
      <xdr:nvSpPr>
        <xdr:cNvPr id="5" name="Text Box 225"/>
        <xdr:cNvSpPr txBox="1">
          <a:spLocks noChangeArrowheads="1"/>
        </xdr:cNvSpPr>
      </xdr:nvSpPr>
      <xdr:spPr bwMode="auto">
        <a:xfrm>
          <a:off x="2673350" y="234950"/>
          <a:ext cx="4032250" cy="660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2018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DESGLOSE</a:t>
          </a:r>
          <a:r>
            <a:rPr lang="es-MX" sz="10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 CONCEPTO POR PARTIDA </a:t>
          </a:r>
        </a:p>
      </xdr:txBody>
    </xdr:sp>
    <xdr:clientData/>
  </xdr:twoCellAnchor>
  <xdr:twoCellAnchor editAs="oneCell">
    <xdr:from>
      <xdr:col>0</xdr:col>
      <xdr:colOff>139700</xdr:colOff>
      <xdr:row>0</xdr:row>
      <xdr:rowOff>152400</xdr:rowOff>
    </xdr:from>
    <xdr:to>
      <xdr:col>1</xdr:col>
      <xdr:colOff>1107440</xdr:colOff>
      <xdr:row>4</xdr:row>
      <xdr:rowOff>62230</xdr:rowOff>
    </xdr:to>
    <xdr:pic>
      <xdr:nvPicPr>
        <xdr:cNvPr id="6" name="6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52400"/>
          <a:ext cx="2440940" cy="570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1136650</xdr:colOff>
      <xdr:row>1</xdr:row>
      <xdr:rowOff>69850</xdr:rowOff>
    </xdr:from>
    <xdr:to>
      <xdr:col>4</xdr:col>
      <xdr:colOff>774700</xdr:colOff>
      <xdr:row>5</xdr:row>
      <xdr:rowOff>69850</xdr:rowOff>
    </xdr:to>
    <xdr:sp macro="" textlink="">
      <xdr:nvSpPr>
        <xdr:cNvPr id="5" name="Text Box 225"/>
        <xdr:cNvSpPr txBox="1">
          <a:spLocks noChangeArrowheads="1"/>
        </xdr:cNvSpPr>
      </xdr:nvSpPr>
      <xdr:spPr bwMode="auto">
        <a:xfrm>
          <a:off x="2609850" y="234950"/>
          <a:ext cx="4032250" cy="660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2018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DESGLOSE</a:t>
          </a:r>
          <a:r>
            <a:rPr lang="es-MX" sz="10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 CONCEPTO POR PARTIDA 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152400</xdr:rowOff>
    </xdr:from>
    <xdr:to>
      <xdr:col>1</xdr:col>
      <xdr:colOff>1043940</xdr:colOff>
      <xdr:row>4</xdr:row>
      <xdr:rowOff>62230</xdr:rowOff>
    </xdr:to>
    <xdr:pic>
      <xdr:nvPicPr>
        <xdr:cNvPr id="6" name="6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2400"/>
          <a:ext cx="2440940" cy="570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1149350</xdr:colOff>
      <xdr:row>1</xdr:row>
      <xdr:rowOff>57150</xdr:rowOff>
    </xdr:from>
    <xdr:to>
      <xdr:col>4</xdr:col>
      <xdr:colOff>787400</xdr:colOff>
      <xdr:row>5</xdr:row>
      <xdr:rowOff>57150</xdr:rowOff>
    </xdr:to>
    <xdr:sp macro="" textlink="">
      <xdr:nvSpPr>
        <xdr:cNvPr id="5" name="Text Box 225"/>
        <xdr:cNvSpPr txBox="1">
          <a:spLocks noChangeArrowheads="1"/>
        </xdr:cNvSpPr>
      </xdr:nvSpPr>
      <xdr:spPr bwMode="auto">
        <a:xfrm>
          <a:off x="2647950" y="222250"/>
          <a:ext cx="4032250" cy="660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2018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DESGLOSE</a:t>
          </a:r>
          <a:r>
            <a:rPr lang="es-MX" sz="10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 CONCEPTO POR PARTIDA </a:t>
          </a:r>
        </a:p>
      </xdr:txBody>
    </xdr:sp>
    <xdr:clientData/>
  </xdr:twoCellAnchor>
  <xdr:twoCellAnchor editAs="oneCell">
    <xdr:from>
      <xdr:col>0</xdr:col>
      <xdr:colOff>114300</xdr:colOff>
      <xdr:row>0</xdr:row>
      <xdr:rowOff>139700</xdr:rowOff>
    </xdr:from>
    <xdr:to>
      <xdr:col>1</xdr:col>
      <xdr:colOff>1056640</xdr:colOff>
      <xdr:row>4</xdr:row>
      <xdr:rowOff>49530</xdr:rowOff>
    </xdr:to>
    <xdr:pic>
      <xdr:nvPicPr>
        <xdr:cNvPr id="6" name="6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9700"/>
          <a:ext cx="2440940" cy="570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1136650</xdr:colOff>
      <xdr:row>1</xdr:row>
      <xdr:rowOff>31750</xdr:rowOff>
    </xdr:from>
    <xdr:to>
      <xdr:col>4</xdr:col>
      <xdr:colOff>774700</xdr:colOff>
      <xdr:row>5</xdr:row>
      <xdr:rowOff>31750</xdr:rowOff>
    </xdr:to>
    <xdr:sp macro="" textlink="">
      <xdr:nvSpPr>
        <xdr:cNvPr id="5" name="Text Box 225"/>
        <xdr:cNvSpPr txBox="1">
          <a:spLocks noChangeArrowheads="1"/>
        </xdr:cNvSpPr>
      </xdr:nvSpPr>
      <xdr:spPr bwMode="auto">
        <a:xfrm>
          <a:off x="2647950" y="196850"/>
          <a:ext cx="4032250" cy="660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2018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DESGLOSE</a:t>
          </a:r>
          <a:r>
            <a:rPr lang="es-MX" sz="10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 CONCEPTO POR PARTIDA </a:t>
          </a:r>
        </a:p>
      </xdr:txBody>
    </xdr:sp>
    <xdr:clientData/>
  </xdr:twoCellAnchor>
  <xdr:twoCellAnchor editAs="oneCell">
    <xdr:from>
      <xdr:col>0</xdr:col>
      <xdr:colOff>114300</xdr:colOff>
      <xdr:row>0</xdr:row>
      <xdr:rowOff>114300</xdr:rowOff>
    </xdr:from>
    <xdr:to>
      <xdr:col>1</xdr:col>
      <xdr:colOff>1043940</xdr:colOff>
      <xdr:row>4</xdr:row>
      <xdr:rowOff>24130</xdr:rowOff>
    </xdr:to>
    <xdr:pic>
      <xdr:nvPicPr>
        <xdr:cNvPr id="6" name="6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2440940" cy="570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1</xdr:row>
      <xdr:rowOff>57150</xdr:rowOff>
    </xdr:from>
    <xdr:to>
      <xdr:col>4</xdr:col>
      <xdr:colOff>762000</xdr:colOff>
      <xdr:row>5</xdr:row>
      <xdr:rowOff>57150</xdr:rowOff>
    </xdr:to>
    <xdr:sp macro="" textlink="">
      <xdr:nvSpPr>
        <xdr:cNvPr id="5" name="Text Box 225"/>
        <xdr:cNvSpPr txBox="1">
          <a:spLocks noChangeArrowheads="1"/>
        </xdr:cNvSpPr>
      </xdr:nvSpPr>
      <xdr:spPr bwMode="auto">
        <a:xfrm>
          <a:off x="2647950" y="222250"/>
          <a:ext cx="4032250" cy="660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2018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DESGLOSE</a:t>
          </a:r>
          <a:r>
            <a:rPr lang="es-MX" sz="10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 CONCEPTO POR PARTIDA </a:t>
          </a:r>
        </a:p>
      </xdr:txBody>
    </xdr:sp>
    <xdr:clientData/>
  </xdr:twoCellAnchor>
  <xdr:twoCellAnchor editAs="oneCell">
    <xdr:from>
      <xdr:col>0</xdr:col>
      <xdr:colOff>114300</xdr:colOff>
      <xdr:row>0</xdr:row>
      <xdr:rowOff>139700</xdr:rowOff>
    </xdr:from>
    <xdr:to>
      <xdr:col>1</xdr:col>
      <xdr:colOff>1031240</xdr:colOff>
      <xdr:row>4</xdr:row>
      <xdr:rowOff>49530</xdr:rowOff>
    </xdr:to>
    <xdr:pic>
      <xdr:nvPicPr>
        <xdr:cNvPr id="6" name="6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9700"/>
          <a:ext cx="2440940" cy="570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1162050</xdr:colOff>
      <xdr:row>1</xdr:row>
      <xdr:rowOff>69850</xdr:rowOff>
    </xdr:from>
    <xdr:to>
      <xdr:col>4</xdr:col>
      <xdr:colOff>800100</xdr:colOff>
      <xdr:row>5</xdr:row>
      <xdr:rowOff>69850</xdr:rowOff>
    </xdr:to>
    <xdr:sp macro="" textlink="">
      <xdr:nvSpPr>
        <xdr:cNvPr id="5" name="Text Box 225"/>
        <xdr:cNvSpPr txBox="1">
          <a:spLocks noChangeArrowheads="1"/>
        </xdr:cNvSpPr>
      </xdr:nvSpPr>
      <xdr:spPr bwMode="auto">
        <a:xfrm>
          <a:off x="2635250" y="234950"/>
          <a:ext cx="4032250" cy="660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2018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DESGLOSE</a:t>
          </a:r>
          <a:r>
            <a:rPr lang="es-MX" sz="10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 CONCEPTO POR PARTIDA </a:t>
          </a:r>
        </a:p>
      </xdr:txBody>
    </xdr:sp>
    <xdr:clientData/>
  </xdr:twoCellAnchor>
  <xdr:twoCellAnchor editAs="oneCell">
    <xdr:from>
      <xdr:col>0</xdr:col>
      <xdr:colOff>101600</xdr:colOff>
      <xdr:row>0</xdr:row>
      <xdr:rowOff>152400</xdr:rowOff>
    </xdr:from>
    <xdr:to>
      <xdr:col>1</xdr:col>
      <xdr:colOff>1069340</xdr:colOff>
      <xdr:row>4</xdr:row>
      <xdr:rowOff>62230</xdr:rowOff>
    </xdr:to>
    <xdr:pic>
      <xdr:nvPicPr>
        <xdr:cNvPr id="6" name="6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52400"/>
          <a:ext cx="2440940" cy="570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1149350</xdr:colOff>
      <xdr:row>1</xdr:row>
      <xdr:rowOff>31750</xdr:rowOff>
    </xdr:from>
    <xdr:to>
      <xdr:col>4</xdr:col>
      <xdr:colOff>787400</xdr:colOff>
      <xdr:row>5</xdr:row>
      <xdr:rowOff>31750</xdr:rowOff>
    </xdr:to>
    <xdr:sp macro="" textlink="">
      <xdr:nvSpPr>
        <xdr:cNvPr id="5" name="Text Box 225"/>
        <xdr:cNvSpPr txBox="1">
          <a:spLocks noChangeArrowheads="1"/>
        </xdr:cNvSpPr>
      </xdr:nvSpPr>
      <xdr:spPr bwMode="auto">
        <a:xfrm>
          <a:off x="2647950" y="196850"/>
          <a:ext cx="4032250" cy="660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2018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DESGLOSE</a:t>
          </a:r>
          <a:r>
            <a:rPr lang="es-MX" sz="10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 CONCEPTO POR PARTIDA </a:t>
          </a:r>
        </a:p>
      </xdr:txBody>
    </xdr:sp>
    <xdr:clientData/>
  </xdr:twoCellAnchor>
  <xdr:twoCellAnchor editAs="oneCell">
    <xdr:from>
      <xdr:col>0</xdr:col>
      <xdr:colOff>114300</xdr:colOff>
      <xdr:row>0</xdr:row>
      <xdr:rowOff>114300</xdr:rowOff>
    </xdr:from>
    <xdr:to>
      <xdr:col>1</xdr:col>
      <xdr:colOff>1056640</xdr:colOff>
      <xdr:row>4</xdr:row>
      <xdr:rowOff>24130</xdr:rowOff>
    </xdr:to>
    <xdr:pic>
      <xdr:nvPicPr>
        <xdr:cNvPr id="6" name="6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2440940" cy="570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1149350</xdr:colOff>
      <xdr:row>1</xdr:row>
      <xdr:rowOff>44450</xdr:rowOff>
    </xdr:from>
    <xdr:to>
      <xdr:col>4</xdr:col>
      <xdr:colOff>787400</xdr:colOff>
      <xdr:row>5</xdr:row>
      <xdr:rowOff>44450</xdr:rowOff>
    </xdr:to>
    <xdr:sp macro="" textlink="">
      <xdr:nvSpPr>
        <xdr:cNvPr id="5" name="Text Box 225"/>
        <xdr:cNvSpPr txBox="1">
          <a:spLocks noChangeArrowheads="1"/>
        </xdr:cNvSpPr>
      </xdr:nvSpPr>
      <xdr:spPr bwMode="auto">
        <a:xfrm>
          <a:off x="2647950" y="209550"/>
          <a:ext cx="4032250" cy="660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2018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DESGLOSE</a:t>
          </a:r>
          <a:r>
            <a:rPr lang="es-MX" sz="10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 CONCEPTO POR PARTIDA </a:t>
          </a:r>
        </a:p>
      </xdr:txBody>
    </xdr:sp>
    <xdr:clientData/>
  </xdr:twoCellAnchor>
  <xdr:twoCellAnchor editAs="oneCell">
    <xdr:from>
      <xdr:col>0</xdr:col>
      <xdr:colOff>114300</xdr:colOff>
      <xdr:row>0</xdr:row>
      <xdr:rowOff>127000</xdr:rowOff>
    </xdr:from>
    <xdr:to>
      <xdr:col>1</xdr:col>
      <xdr:colOff>1056640</xdr:colOff>
      <xdr:row>4</xdr:row>
      <xdr:rowOff>36830</xdr:rowOff>
    </xdr:to>
    <xdr:pic>
      <xdr:nvPicPr>
        <xdr:cNvPr id="6" name="6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7000"/>
          <a:ext cx="2440940" cy="570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topLeftCell="G1" zoomScale="75" workbookViewId="0">
      <selection activeCell="D39" sqref="D39"/>
    </sheetView>
  </sheetViews>
  <sheetFormatPr baseColWidth="10" defaultColWidth="9.140625" defaultRowHeight="12.75" x14ac:dyDescent="0.2"/>
  <cols>
    <col min="1" max="1" width="6.85546875" style="72" customWidth="1"/>
    <col min="2" max="2" width="4.85546875" style="72" customWidth="1"/>
    <col min="3" max="3" width="5.5703125" style="72" customWidth="1"/>
    <col min="4" max="4" width="8.42578125" style="72" customWidth="1"/>
    <col min="5" max="5" width="30.7109375" style="56" customWidth="1"/>
    <col min="6" max="6" width="17" style="56" customWidth="1"/>
    <col min="7" max="7" width="10.7109375" style="72" bestFit="1" customWidth="1"/>
    <col min="8" max="8" width="8.140625" style="72" bestFit="1" customWidth="1"/>
    <col min="9" max="9" width="9.5703125" style="72" bestFit="1" customWidth="1"/>
    <col min="10" max="10" width="19.5703125" style="56" customWidth="1"/>
    <col min="11" max="11" width="23.5703125" style="72" customWidth="1"/>
    <col min="12" max="12" width="10.28515625" style="72" customWidth="1"/>
    <col min="13" max="13" width="13.140625" style="73" customWidth="1"/>
    <col min="14" max="14" width="10.5703125" style="73" customWidth="1"/>
    <col min="15" max="15" width="15.42578125" style="73" customWidth="1"/>
    <col min="16" max="16" width="16.5703125" style="73" customWidth="1"/>
    <col min="17" max="17" width="14.85546875" style="73" bestFit="1" customWidth="1"/>
    <col min="18" max="18" width="14.5703125" style="56" bestFit="1" customWidth="1"/>
    <col min="19" max="19" width="18.28515625" style="56" bestFit="1" customWidth="1"/>
    <col min="20" max="20" width="11" style="56" bestFit="1" customWidth="1"/>
    <col min="21" max="21" width="11.7109375" style="56" bestFit="1" customWidth="1"/>
    <col min="22" max="22" width="12.140625" style="56" bestFit="1" customWidth="1"/>
    <col min="23" max="24" width="13.7109375" style="56" customWidth="1"/>
    <col min="25" max="25" width="11.5703125" style="56" customWidth="1"/>
    <col min="26" max="27" width="16.140625" style="56" customWidth="1"/>
    <col min="28" max="16384" width="9.140625" style="56"/>
  </cols>
  <sheetData>
    <row r="1" spans="1:27" ht="15.75" customHeight="1" x14ac:dyDescent="0.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5"/>
    </row>
    <row r="2" spans="1:27" ht="15.75" customHeight="1" x14ac:dyDescent="0.2">
      <c r="A2" s="57"/>
      <c r="B2" s="58"/>
      <c r="C2" s="58"/>
      <c r="D2" s="58"/>
      <c r="E2" s="59"/>
      <c r="F2" s="59"/>
      <c r="G2" s="58"/>
      <c r="H2" s="58"/>
      <c r="I2" s="58"/>
      <c r="J2" s="59"/>
      <c r="K2" s="58"/>
      <c r="L2" s="58"/>
      <c r="M2" s="60"/>
      <c r="N2" s="60"/>
      <c r="O2" s="60"/>
      <c r="P2" s="60"/>
      <c r="Q2" s="60"/>
      <c r="R2" s="59"/>
      <c r="S2" s="59"/>
      <c r="T2" s="59"/>
      <c r="U2" s="59"/>
      <c r="V2" s="59"/>
      <c r="W2" s="59"/>
      <c r="X2" s="59"/>
      <c r="Y2" s="61"/>
    </row>
    <row r="3" spans="1:27" ht="15.75" customHeight="1" x14ac:dyDescent="0.2">
      <c r="A3" s="62"/>
      <c r="B3" s="63"/>
      <c r="C3" s="58"/>
      <c r="D3" s="58"/>
      <c r="E3" s="38"/>
      <c r="F3" s="38"/>
      <c r="G3" s="38"/>
      <c r="H3" s="38"/>
      <c r="I3" s="38"/>
      <c r="J3" s="59"/>
      <c r="K3" s="58"/>
      <c r="L3" s="58"/>
      <c r="M3" s="60"/>
      <c r="N3" s="60"/>
      <c r="O3" s="60"/>
      <c r="P3" s="60"/>
      <c r="Q3" s="60"/>
      <c r="R3" s="59"/>
      <c r="S3" s="59"/>
      <c r="T3" s="59"/>
      <c r="U3" s="59"/>
      <c r="V3" s="59"/>
      <c r="W3" s="59"/>
      <c r="X3" s="59"/>
      <c r="Y3" s="61"/>
    </row>
    <row r="4" spans="1:27" ht="15.75" customHeight="1" x14ac:dyDescent="0.2">
      <c r="A4" s="62"/>
      <c r="B4" s="63"/>
      <c r="C4" s="58"/>
      <c r="D4" s="58"/>
      <c r="E4" s="38"/>
      <c r="F4" s="38"/>
      <c r="G4" s="38"/>
      <c r="H4" s="38"/>
      <c r="I4" s="38"/>
      <c r="J4" s="59"/>
      <c r="K4" s="58"/>
      <c r="L4" s="58"/>
      <c r="M4" s="60"/>
      <c r="N4" s="60"/>
      <c r="O4" s="60"/>
      <c r="P4" s="60"/>
      <c r="Q4" s="60"/>
      <c r="R4" s="59"/>
      <c r="S4" s="59"/>
      <c r="T4" s="59"/>
      <c r="U4" s="59"/>
      <c r="V4" s="59"/>
      <c r="W4" s="59"/>
      <c r="X4" s="59"/>
      <c r="Y4" s="61"/>
    </row>
    <row r="5" spans="1:27" ht="15.75" customHeight="1" x14ac:dyDescent="0.2">
      <c r="A5" s="64"/>
      <c r="B5" s="65"/>
      <c r="C5" s="66"/>
      <c r="D5" s="66"/>
      <c r="E5" s="67"/>
      <c r="F5" s="67"/>
      <c r="G5" s="67"/>
      <c r="H5" s="67"/>
      <c r="I5" s="67"/>
      <c r="J5" s="68"/>
      <c r="K5" s="66"/>
      <c r="L5" s="66"/>
      <c r="M5" s="69"/>
      <c r="N5" s="69"/>
      <c r="O5" s="69"/>
      <c r="P5" s="69"/>
      <c r="Q5" s="69"/>
      <c r="R5" s="68"/>
      <c r="S5" s="68"/>
      <c r="T5" s="68"/>
      <c r="U5" s="68"/>
      <c r="V5" s="68"/>
      <c r="W5" s="68"/>
      <c r="X5" s="68"/>
      <c r="Y5" s="70"/>
    </row>
    <row r="6" spans="1:27" ht="15.75" customHeight="1" x14ac:dyDescent="0.2">
      <c r="A6" s="71"/>
      <c r="B6" s="71"/>
      <c r="E6" s="38"/>
      <c r="F6" s="38"/>
      <c r="G6" s="38"/>
      <c r="H6" s="38"/>
      <c r="I6" s="38"/>
    </row>
    <row r="7" spans="1:27" s="27" customFormat="1" ht="15.75" x14ac:dyDescent="0.2">
      <c r="A7" s="49" t="s">
        <v>0</v>
      </c>
      <c r="B7" s="50"/>
      <c r="C7" s="50"/>
      <c r="D7" s="74"/>
      <c r="E7" s="75"/>
      <c r="F7" s="74"/>
      <c r="G7" s="74"/>
      <c r="H7" s="74"/>
      <c r="I7" s="74"/>
      <c r="J7" s="74"/>
      <c r="K7" s="74"/>
      <c r="L7" s="76"/>
    </row>
    <row r="8" spans="1:27" s="27" customFormat="1" ht="15.75" x14ac:dyDescent="0.2">
      <c r="A8" s="49" t="s">
        <v>1</v>
      </c>
      <c r="B8" s="50"/>
      <c r="C8" s="50"/>
      <c r="D8" s="74"/>
      <c r="E8" s="75"/>
      <c r="F8" s="74"/>
      <c r="G8" s="74"/>
      <c r="H8" s="74"/>
      <c r="I8" s="74"/>
      <c r="J8" s="74"/>
      <c r="K8" s="74"/>
      <c r="L8" s="76"/>
    </row>
    <row r="9" spans="1:27" s="27" customFormat="1" ht="15.75" x14ac:dyDescent="0.2">
      <c r="A9" s="40"/>
      <c r="B9" s="77"/>
      <c r="C9" s="77"/>
      <c r="D9" s="29"/>
      <c r="E9" s="29"/>
      <c r="F9" s="29"/>
      <c r="G9" s="29"/>
      <c r="H9" s="29"/>
      <c r="I9" s="29"/>
      <c r="J9" s="29"/>
      <c r="K9" s="29"/>
      <c r="L9" s="74"/>
    </row>
    <row r="10" spans="1:27" ht="53.25" customHeight="1" x14ac:dyDescent="0.2">
      <c r="L10" s="301" t="s">
        <v>14</v>
      </c>
      <c r="M10" s="302"/>
      <c r="N10" s="302"/>
      <c r="O10" s="302"/>
      <c r="P10" s="303" t="s">
        <v>15</v>
      </c>
      <c r="Q10" s="303"/>
      <c r="R10" s="302" t="s">
        <v>14</v>
      </c>
      <c r="S10" s="302"/>
      <c r="T10" s="302"/>
      <c r="U10" s="302"/>
      <c r="V10" s="302"/>
      <c r="W10" s="304" t="s">
        <v>16</v>
      </c>
      <c r="X10" s="304"/>
      <c r="Y10" s="78"/>
    </row>
    <row r="11" spans="1:27" s="82" customFormat="1" ht="49.5" customHeight="1" x14ac:dyDescent="0.2">
      <c r="A11" s="79" t="s">
        <v>17</v>
      </c>
      <c r="B11" s="79" t="s">
        <v>18</v>
      </c>
      <c r="C11" s="79" t="s">
        <v>19</v>
      </c>
      <c r="D11" s="79" t="s">
        <v>20</v>
      </c>
      <c r="E11" s="79" t="s">
        <v>21</v>
      </c>
      <c r="F11" s="79" t="s">
        <v>22</v>
      </c>
      <c r="G11" s="79" t="s">
        <v>23</v>
      </c>
      <c r="H11" s="79" t="s">
        <v>24</v>
      </c>
      <c r="I11" s="79" t="s">
        <v>25</v>
      </c>
      <c r="J11" s="79" t="s">
        <v>26</v>
      </c>
      <c r="K11" s="79" t="s">
        <v>27</v>
      </c>
      <c r="L11" s="79" t="s">
        <v>28</v>
      </c>
      <c r="M11" s="80" t="s">
        <v>29</v>
      </c>
      <c r="N11" s="80" t="s">
        <v>30</v>
      </c>
      <c r="O11" s="80" t="s">
        <v>31</v>
      </c>
      <c r="P11" s="80" t="s">
        <v>32</v>
      </c>
      <c r="Q11" s="80" t="s">
        <v>33</v>
      </c>
      <c r="R11" s="80" t="s">
        <v>34</v>
      </c>
      <c r="S11" s="80" t="s">
        <v>35</v>
      </c>
      <c r="T11" s="80" t="s">
        <v>36</v>
      </c>
      <c r="U11" s="80" t="s">
        <v>37</v>
      </c>
      <c r="V11" s="80" t="s">
        <v>38</v>
      </c>
      <c r="W11" s="80"/>
      <c r="X11" s="80"/>
      <c r="Y11" s="80" t="s">
        <v>39</v>
      </c>
      <c r="Z11" s="81"/>
      <c r="AA11" s="81"/>
    </row>
    <row r="12" spans="1:27" s="84" customFormat="1" x14ac:dyDescent="0.2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</row>
    <row r="13" spans="1:27" s="92" customFormat="1" ht="24" customHeight="1" x14ac:dyDescent="0.2">
      <c r="A13" s="85">
        <v>1</v>
      </c>
      <c r="B13" s="85"/>
      <c r="C13" s="85"/>
      <c r="D13" s="86"/>
      <c r="E13" s="87"/>
      <c r="F13" s="78"/>
      <c r="G13" s="88" t="s">
        <v>40</v>
      </c>
      <c r="H13" s="85">
        <v>6</v>
      </c>
      <c r="I13" s="85" t="s">
        <v>41</v>
      </c>
      <c r="J13" s="87" t="s">
        <v>42</v>
      </c>
      <c r="K13" s="87" t="s">
        <v>43</v>
      </c>
      <c r="L13" s="89">
        <v>4390</v>
      </c>
      <c r="M13" s="89">
        <v>0</v>
      </c>
      <c r="N13" s="89">
        <f>+L13+M13</f>
        <v>4390</v>
      </c>
      <c r="O13" s="89"/>
      <c r="P13" s="89">
        <f>+N13/30*5</f>
        <v>731.66666666666674</v>
      </c>
      <c r="Q13" s="89">
        <f>+N13/30*50</f>
        <v>7316.666666666667</v>
      </c>
      <c r="R13" s="90">
        <f>+N13*5%</f>
        <v>219.5</v>
      </c>
      <c r="S13" s="90">
        <f>+N13*3%</f>
        <v>131.69999999999999</v>
      </c>
      <c r="T13" s="90">
        <f>+N13*12.41175%</f>
        <v>544.87582499999996</v>
      </c>
      <c r="U13" s="90">
        <f>+N13*2%</f>
        <v>87.8</v>
      </c>
      <c r="V13" s="90">
        <v>143</v>
      </c>
      <c r="W13" s="90"/>
      <c r="X13" s="90"/>
      <c r="Y13" s="90" t="e">
        <f>+(N13+R13+S13+T13+U13+#REF!+V13)*12+P13+Q13+#REF!</f>
        <v>#REF!</v>
      </c>
      <c r="Z13" s="91"/>
      <c r="AA13" s="91"/>
    </row>
    <row r="14" spans="1:27" s="92" customFormat="1" ht="24" customHeight="1" x14ac:dyDescent="0.2">
      <c r="A14" s="85">
        <v>2</v>
      </c>
      <c r="B14" s="85"/>
      <c r="C14" s="85"/>
      <c r="D14" s="86"/>
      <c r="E14" s="87"/>
      <c r="F14" s="78"/>
      <c r="G14" s="88" t="s">
        <v>44</v>
      </c>
      <c r="H14" s="85">
        <v>7</v>
      </c>
      <c r="I14" s="85" t="s">
        <v>41</v>
      </c>
      <c r="J14" s="87" t="s">
        <v>45</v>
      </c>
      <c r="K14" s="87" t="s">
        <v>46</v>
      </c>
      <c r="L14" s="89">
        <v>3550</v>
      </c>
      <c r="M14" s="89">
        <v>0</v>
      </c>
      <c r="N14" s="89">
        <f>+L14+M14</f>
        <v>3550</v>
      </c>
      <c r="O14" s="89"/>
      <c r="P14" s="89">
        <f>+N14/30*5</f>
        <v>591.66666666666663</v>
      </c>
      <c r="Q14" s="89">
        <f>+N14/30*50</f>
        <v>5916.6666666666661</v>
      </c>
      <c r="R14" s="90">
        <f>+N14*5%</f>
        <v>177.5</v>
      </c>
      <c r="S14" s="90">
        <f>+N14*3%</f>
        <v>106.5</v>
      </c>
      <c r="T14" s="90">
        <f>+N14*12.41175%</f>
        <v>440.61712499999999</v>
      </c>
      <c r="U14" s="90">
        <f>+N14*2%</f>
        <v>71</v>
      </c>
      <c r="V14" s="90">
        <v>108</v>
      </c>
      <c r="W14" s="90"/>
      <c r="X14" s="90"/>
      <c r="Y14" s="90" t="e">
        <f>+(N14+R14+S14+T14+U14+#REF!+V14)*12+P14+Q14+#REF!</f>
        <v>#REF!</v>
      </c>
      <c r="Z14" s="91"/>
      <c r="AA14" s="91"/>
    </row>
    <row r="15" spans="1:27" s="92" customFormat="1" ht="24" customHeight="1" x14ac:dyDescent="0.2">
      <c r="A15" s="85">
        <v>3</v>
      </c>
      <c r="B15" s="85"/>
      <c r="C15" s="85"/>
      <c r="D15" s="85"/>
      <c r="E15" s="87"/>
      <c r="F15" s="78"/>
      <c r="G15" s="85"/>
      <c r="H15" s="85"/>
      <c r="I15" s="85"/>
      <c r="J15" s="78"/>
      <c r="K15" s="85"/>
      <c r="L15" s="85"/>
      <c r="M15" s="93"/>
      <c r="N15" s="93"/>
      <c r="O15" s="93"/>
      <c r="P15" s="93"/>
      <c r="Q15" s="93"/>
      <c r="R15" s="94"/>
      <c r="S15" s="94"/>
      <c r="T15" s="94"/>
      <c r="U15" s="94"/>
      <c r="V15" s="94"/>
      <c r="W15" s="94"/>
      <c r="X15" s="94"/>
      <c r="Y15" s="94"/>
      <c r="Z15" s="95"/>
      <c r="AA15" s="95"/>
    </row>
    <row r="16" spans="1:27" ht="24" customHeight="1" x14ac:dyDescent="0.2">
      <c r="A16" s="85">
        <v>4</v>
      </c>
      <c r="B16" s="85"/>
      <c r="C16" s="85"/>
      <c r="D16" s="85"/>
      <c r="E16" s="78"/>
      <c r="F16" s="78"/>
      <c r="G16" s="85"/>
      <c r="H16" s="85"/>
      <c r="I16" s="85"/>
      <c r="J16" s="78"/>
      <c r="K16" s="85"/>
      <c r="L16" s="85"/>
      <c r="M16" s="93"/>
      <c r="N16" s="93"/>
      <c r="O16" s="93"/>
      <c r="P16" s="93"/>
      <c r="Q16" s="93"/>
      <c r="R16" s="78"/>
      <c r="S16" s="78"/>
      <c r="T16" s="78"/>
      <c r="U16" s="94"/>
      <c r="V16" s="78"/>
      <c r="W16" s="78"/>
      <c r="X16" s="78"/>
      <c r="Y16" s="78"/>
      <c r="Z16" s="59"/>
      <c r="AA16" s="59"/>
    </row>
    <row r="17" spans="1:27" ht="24" customHeight="1" x14ac:dyDescent="0.2">
      <c r="A17" s="85">
        <v>5</v>
      </c>
      <c r="B17" s="85"/>
      <c r="C17" s="85"/>
      <c r="D17" s="85"/>
      <c r="E17" s="78"/>
      <c r="F17" s="78"/>
      <c r="G17" s="85"/>
      <c r="H17" s="85"/>
      <c r="I17" s="85"/>
      <c r="J17" s="78"/>
      <c r="K17" s="85"/>
      <c r="L17" s="85"/>
      <c r="M17" s="93"/>
      <c r="N17" s="93"/>
      <c r="O17" s="93"/>
      <c r="P17" s="93"/>
      <c r="Q17" s="93"/>
      <c r="R17" s="78"/>
      <c r="S17" s="78"/>
      <c r="T17" s="78"/>
      <c r="U17" s="78"/>
      <c r="V17" s="78"/>
      <c r="W17" s="78"/>
      <c r="X17" s="78"/>
      <c r="Y17" s="78"/>
      <c r="Z17" s="59"/>
      <c r="AA17" s="59"/>
    </row>
    <row r="18" spans="1:27" ht="24" customHeight="1" x14ac:dyDescent="0.2">
      <c r="A18" s="85">
        <v>6</v>
      </c>
      <c r="B18" s="85"/>
      <c r="C18" s="85"/>
      <c r="D18" s="85"/>
      <c r="E18" s="78"/>
      <c r="F18" s="78"/>
      <c r="G18" s="85"/>
      <c r="H18" s="85"/>
      <c r="I18" s="85"/>
      <c r="J18" s="78"/>
      <c r="K18" s="85"/>
      <c r="L18" s="85"/>
      <c r="M18" s="93"/>
      <c r="N18" s="93"/>
      <c r="O18" s="93"/>
      <c r="P18" s="93"/>
      <c r="Q18" s="93"/>
      <c r="R18" s="78"/>
      <c r="S18" s="78"/>
      <c r="T18" s="78"/>
      <c r="U18" s="78"/>
      <c r="V18" s="78"/>
      <c r="W18" s="78"/>
      <c r="X18" s="78"/>
      <c r="Y18" s="78"/>
      <c r="Z18" s="59"/>
      <c r="AA18" s="59"/>
    </row>
    <row r="19" spans="1:27" ht="24" customHeight="1" x14ac:dyDescent="0.2">
      <c r="A19" s="85">
        <v>7</v>
      </c>
      <c r="B19" s="85"/>
      <c r="C19" s="85"/>
      <c r="D19" s="85"/>
      <c r="E19" s="78"/>
      <c r="F19" s="78"/>
      <c r="G19" s="85"/>
      <c r="H19" s="85"/>
      <c r="I19" s="85"/>
      <c r="J19" s="78"/>
      <c r="K19" s="85"/>
      <c r="L19" s="85"/>
      <c r="M19" s="93"/>
      <c r="N19" s="93"/>
      <c r="O19" s="93"/>
      <c r="P19" s="93"/>
      <c r="Q19" s="93"/>
      <c r="R19" s="78"/>
      <c r="S19" s="78"/>
      <c r="T19" s="78"/>
      <c r="U19" s="78"/>
      <c r="V19" s="78"/>
      <c r="W19" s="78"/>
      <c r="X19" s="78"/>
      <c r="Y19" s="78"/>
      <c r="Z19" s="59"/>
      <c r="AA19" s="59"/>
    </row>
    <row r="20" spans="1:27" ht="24" customHeight="1" x14ac:dyDescent="0.2">
      <c r="A20" s="85">
        <v>8</v>
      </c>
      <c r="B20" s="85"/>
      <c r="C20" s="85"/>
      <c r="D20" s="85"/>
      <c r="E20" s="78"/>
      <c r="F20" s="78"/>
      <c r="G20" s="85"/>
      <c r="H20" s="85"/>
      <c r="I20" s="85"/>
      <c r="J20" s="78"/>
      <c r="K20" s="85"/>
      <c r="L20" s="85"/>
      <c r="M20" s="93"/>
      <c r="N20" s="93"/>
      <c r="O20" s="93"/>
      <c r="P20" s="93"/>
      <c r="Q20" s="93"/>
      <c r="R20" s="78"/>
      <c r="S20" s="78"/>
      <c r="T20" s="78"/>
      <c r="U20" s="78"/>
      <c r="V20" s="78"/>
      <c r="W20" s="78"/>
      <c r="X20" s="78"/>
      <c r="Y20" s="78"/>
      <c r="Z20" s="59"/>
      <c r="AA20" s="59"/>
    </row>
    <row r="21" spans="1:27" ht="24" customHeight="1" x14ac:dyDescent="0.2">
      <c r="A21" s="85">
        <v>9</v>
      </c>
      <c r="B21" s="85"/>
      <c r="C21" s="85"/>
      <c r="D21" s="85"/>
      <c r="E21" s="78"/>
      <c r="F21" s="78"/>
      <c r="G21" s="85"/>
      <c r="H21" s="85"/>
      <c r="I21" s="85"/>
      <c r="J21" s="78"/>
      <c r="K21" s="85"/>
      <c r="L21" s="85"/>
      <c r="M21" s="93"/>
      <c r="N21" s="93"/>
      <c r="O21" s="93"/>
      <c r="P21" s="93"/>
      <c r="Q21" s="93"/>
      <c r="R21" s="78"/>
      <c r="S21" s="78"/>
      <c r="T21" s="78"/>
      <c r="U21" s="78"/>
      <c r="V21" s="78"/>
      <c r="W21" s="78"/>
      <c r="X21" s="78"/>
      <c r="Y21" s="78"/>
      <c r="Z21" s="59"/>
      <c r="AA21" s="59"/>
    </row>
    <row r="22" spans="1:27" ht="24" customHeight="1" x14ac:dyDescent="0.2">
      <c r="A22" s="85">
        <v>10</v>
      </c>
      <c r="B22" s="85"/>
      <c r="C22" s="85"/>
      <c r="D22" s="85"/>
      <c r="E22" s="78"/>
      <c r="F22" s="78"/>
      <c r="G22" s="85"/>
      <c r="H22" s="85"/>
      <c r="I22" s="85"/>
      <c r="J22" s="78"/>
      <c r="K22" s="85"/>
      <c r="L22" s="85"/>
      <c r="M22" s="93"/>
      <c r="N22" s="93"/>
      <c r="O22" s="93"/>
      <c r="P22" s="93"/>
      <c r="Q22" s="93"/>
      <c r="R22" s="78"/>
      <c r="S22" s="78"/>
      <c r="T22" s="78"/>
      <c r="U22" s="78"/>
      <c r="V22" s="78"/>
      <c r="W22" s="78"/>
      <c r="X22" s="78"/>
      <c r="Y22" s="78"/>
      <c r="Z22" s="59"/>
      <c r="AA22" s="59"/>
    </row>
    <row r="23" spans="1:27" ht="24" customHeight="1" x14ac:dyDescent="0.2">
      <c r="A23" s="85">
        <v>11</v>
      </c>
      <c r="B23" s="85"/>
      <c r="C23" s="85"/>
      <c r="D23" s="85"/>
      <c r="E23" s="78"/>
      <c r="F23" s="78"/>
      <c r="G23" s="85"/>
      <c r="H23" s="85"/>
      <c r="I23" s="85"/>
      <c r="J23" s="78"/>
      <c r="K23" s="85"/>
      <c r="L23" s="85"/>
      <c r="M23" s="93"/>
      <c r="N23" s="93"/>
      <c r="O23" s="93"/>
      <c r="P23" s="93"/>
      <c r="Q23" s="93"/>
      <c r="R23" s="78"/>
      <c r="S23" s="78"/>
      <c r="T23" s="78"/>
      <c r="U23" s="78"/>
      <c r="V23" s="78"/>
      <c r="W23" s="78"/>
      <c r="X23" s="78"/>
      <c r="Y23" s="78"/>
      <c r="Z23" s="59"/>
      <c r="AA23" s="59"/>
    </row>
    <row r="24" spans="1:27" ht="24" customHeight="1" x14ac:dyDescent="0.2">
      <c r="A24" s="85">
        <v>12</v>
      </c>
      <c r="B24" s="85"/>
      <c r="C24" s="85"/>
      <c r="D24" s="85"/>
      <c r="E24" s="78"/>
      <c r="F24" s="78"/>
      <c r="G24" s="85"/>
      <c r="H24" s="85"/>
      <c r="I24" s="85"/>
      <c r="J24" s="78"/>
      <c r="K24" s="85"/>
      <c r="L24" s="85"/>
      <c r="M24" s="93"/>
      <c r="N24" s="93"/>
      <c r="O24" s="93"/>
      <c r="P24" s="93"/>
      <c r="Q24" s="93"/>
      <c r="R24" s="78"/>
      <c r="S24" s="78"/>
      <c r="T24" s="78"/>
      <c r="U24" s="78"/>
      <c r="V24" s="78"/>
      <c r="W24" s="78"/>
      <c r="X24" s="78"/>
      <c r="Y24" s="78"/>
      <c r="Z24" s="59"/>
      <c r="AA24" s="59"/>
    </row>
    <row r="25" spans="1:27" ht="24" customHeight="1" x14ac:dyDescent="0.2">
      <c r="A25" s="85">
        <v>13</v>
      </c>
      <c r="B25" s="85"/>
      <c r="C25" s="85"/>
      <c r="D25" s="85"/>
      <c r="E25" s="78"/>
      <c r="F25" s="78"/>
      <c r="G25" s="85"/>
      <c r="H25" s="85"/>
      <c r="I25" s="85"/>
      <c r="J25" s="78"/>
      <c r="K25" s="85"/>
      <c r="L25" s="85"/>
      <c r="M25" s="93"/>
      <c r="N25" s="93"/>
      <c r="O25" s="93"/>
      <c r="P25" s="93"/>
      <c r="Q25" s="93"/>
      <c r="R25" s="78"/>
      <c r="S25" s="78"/>
      <c r="T25" s="78"/>
      <c r="U25" s="78"/>
      <c r="V25" s="78"/>
      <c r="W25" s="78"/>
      <c r="X25" s="78"/>
      <c r="Y25" s="78"/>
      <c r="Z25" s="59"/>
      <c r="AA25" s="59"/>
    </row>
    <row r="26" spans="1:27" ht="24" customHeight="1" x14ac:dyDescent="0.2">
      <c r="A26" s="85">
        <v>14</v>
      </c>
      <c r="B26" s="85"/>
      <c r="C26" s="85"/>
      <c r="D26" s="85"/>
      <c r="E26" s="78"/>
      <c r="F26" s="78"/>
      <c r="G26" s="85"/>
      <c r="H26" s="85"/>
      <c r="I26" s="85"/>
      <c r="J26" s="78"/>
      <c r="K26" s="85"/>
      <c r="L26" s="85"/>
      <c r="M26" s="93"/>
      <c r="N26" s="93"/>
      <c r="O26" s="93"/>
      <c r="P26" s="93"/>
      <c r="Q26" s="93"/>
      <c r="R26" s="78"/>
      <c r="S26" s="78"/>
      <c r="T26" s="78"/>
      <c r="U26" s="78"/>
      <c r="V26" s="78"/>
      <c r="W26" s="78"/>
      <c r="X26" s="78"/>
      <c r="Y26" s="78"/>
      <c r="Z26" s="59"/>
      <c r="AA26" s="59"/>
    </row>
    <row r="27" spans="1:27" ht="24" customHeight="1" x14ac:dyDescent="0.2">
      <c r="A27" s="85">
        <v>15</v>
      </c>
      <c r="B27" s="85"/>
      <c r="C27" s="85"/>
      <c r="D27" s="85"/>
      <c r="E27" s="78"/>
      <c r="F27" s="78"/>
      <c r="G27" s="85"/>
      <c r="H27" s="85"/>
      <c r="I27" s="85"/>
      <c r="J27" s="78"/>
      <c r="K27" s="85"/>
      <c r="L27" s="85"/>
      <c r="M27" s="93"/>
      <c r="N27" s="93"/>
      <c r="O27" s="93"/>
      <c r="P27" s="93"/>
      <c r="Q27" s="93"/>
      <c r="R27" s="78"/>
      <c r="S27" s="78"/>
      <c r="T27" s="78"/>
      <c r="U27" s="78"/>
      <c r="V27" s="78"/>
      <c r="W27" s="78"/>
      <c r="X27" s="78"/>
      <c r="Y27" s="78"/>
      <c r="Z27" s="59"/>
      <c r="AA27" s="59"/>
    </row>
    <row r="28" spans="1:27" ht="24" customHeight="1" x14ac:dyDescent="0.2">
      <c r="A28" s="85">
        <v>16</v>
      </c>
      <c r="B28" s="85"/>
      <c r="C28" s="85"/>
      <c r="D28" s="85"/>
      <c r="E28" s="78"/>
      <c r="F28" s="78"/>
      <c r="G28" s="85"/>
      <c r="H28" s="85"/>
      <c r="I28" s="85"/>
      <c r="J28" s="78"/>
      <c r="K28" s="85"/>
      <c r="L28" s="85"/>
      <c r="M28" s="93"/>
      <c r="N28" s="93"/>
      <c r="O28" s="93"/>
      <c r="P28" s="93"/>
      <c r="Q28" s="93"/>
      <c r="R28" s="78"/>
      <c r="S28" s="78"/>
      <c r="T28" s="78"/>
      <c r="U28" s="78"/>
      <c r="V28" s="78"/>
      <c r="W28" s="78"/>
      <c r="X28" s="78"/>
      <c r="Y28" s="78"/>
      <c r="Z28" s="59"/>
      <c r="AA28" s="59"/>
    </row>
    <row r="29" spans="1:27" ht="24" customHeight="1" x14ac:dyDescent="0.2">
      <c r="A29" s="85">
        <v>17</v>
      </c>
      <c r="B29" s="85"/>
      <c r="C29" s="85"/>
      <c r="D29" s="85"/>
      <c r="E29" s="78"/>
      <c r="F29" s="78"/>
      <c r="G29" s="85"/>
      <c r="H29" s="85"/>
      <c r="I29" s="85"/>
      <c r="J29" s="78"/>
      <c r="K29" s="85"/>
      <c r="L29" s="85"/>
      <c r="M29" s="93"/>
      <c r="N29" s="93"/>
      <c r="O29" s="93"/>
      <c r="P29" s="93"/>
      <c r="Q29" s="93"/>
      <c r="R29" s="78"/>
      <c r="S29" s="78"/>
      <c r="T29" s="78"/>
      <c r="U29" s="78"/>
      <c r="V29" s="78"/>
      <c r="W29" s="78"/>
      <c r="X29" s="78"/>
      <c r="Y29" s="78"/>
      <c r="Z29" s="59"/>
      <c r="AA29" s="59"/>
    </row>
    <row r="30" spans="1:27" ht="24" customHeight="1" x14ac:dyDescent="0.2">
      <c r="A30" s="85">
        <v>18</v>
      </c>
      <c r="B30" s="85"/>
      <c r="C30" s="85"/>
      <c r="D30" s="85"/>
      <c r="E30" s="78"/>
      <c r="F30" s="78"/>
      <c r="G30" s="85"/>
      <c r="H30" s="85"/>
      <c r="I30" s="85"/>
      <c r="J30" s="78"/>
      <c r="K30" s="85"/>
      <c r="L30" s="85"/>
      <c r="M30" s="93"/>
      <c r="N30" s="93"/>
      <c r="O30" s="93"/>
      <c r="P30" s="93"/>
      <c r="Q30" s="93"/>
      <c r="R30" s="78"/>
      <c r="S30" s="78"/>
      <c r="T30" s="78"/>
      <c r="U30" s="78"/>
      <c r="V30" s="78"/>
      <c r="W30" s="78"/>
      <c r="X30" s="78"/>
      <c r="Y30" s="78"/>
      <c r="Z30" s="59"/>
      <c r="AA30" s="59"/>
    </row>
    <row r="31" spans="1:27" ht="24" customHeight="1" x14ac:dyDescent="0.2">
      <c r="A31" s="85">
        <v>19</v>
      </c>
      <c r="B31" s="85"/>
      <c r="C31" s="85"/>
      <c r="D31" s="85"/>
      <c r="E31" s="78"/>
      <c r="F31" s="78"/>
      <c r="G31" s="85"/>
      <c r="H31" s="85"/>
      <c r="I31" s="85"/>
      <c r="J31" s="78"/>
      <c r="K31" s="85"/>
      <c r="L31" s="85"/>
      <c r="M31" s="93"/>
      <c r="N31" s="93"/>
      <c r="O31" s="93"/>
      <c r="P31" s="93"/>
      <c r="Q31" s="93"/>
      <c r="R31" s="78"/>
      <c r="S31" s="78"/>
      <c r="T31" s="78"/>
      <c r="U31" s="78"/>
      <c r="V31" s="78"/>
      <c r="W31" s="78"/>
      <c r="X31" s="78"/>
      <c r="Y31" s="78"/>
      <c r="Z31" s="59"/>
      <c r="AA31" s="59"/>
    </row>
    <row r="32" spans="1:27" ht="24" customHeight="1" x14ac:dyDescent="0.2">
      <c r="A32" s="85">
        <v>20</v>
      </c>
      <c r="B32" s="85"/>
      <c r="C32" s="85"/>
      <c r="D32" s="85"/>
      <c r="E32" s="78"/>
      <c r="F32" s="78"/>
      <c r="G32" s="85"/>
      <c r="H32" s="85"/>
      <c r="I32" s="85"/>
      <c r="J32" s="78"/>
      <c r="K32" s="85"/>
      <c r="L32" s="85"/>
      <c r="M32" s="93"/>
      <c r="N32" s="93"/>
      <c r="O32" s="93"/>
      <c r="P32" s="93"/>
      <c r="Q32" s="93"/>
      <c r="R32" s="78"/>
      <c r="S32" s="78"/>
      <c r="T32" s="78"/>
      <c r="U32" s="78"/>
      <c r="V32" s="78"/>
      <c r="W32" s="78"/>
      <c r="X32" s="78"/>
      <c r="Y32" s="78"/>
      <c r="Z32" s="59"/>
      <c r="AA32" s="59"/>
    </row>
    <row r="33" spans="1:20" ht="24" customHeight="1" x14ac:dyDescent="0.2"/>
    <row r="34" spans="1:20" s="43" customFormat="1" x14ac:dyDescent="0.2">
      <c r="D34" s="286" t="s">
        <v>47</v>
      </c>
      <c r="E34" s="287"/>
      <c r="J34" s="286" t="s">
        <v>48</v>
      </c>
      <c r="K34" s="299"/>
      <c r="L34" s="287"/>
      <c r="R34" s="286" t="s">
        <v>49</v>
      </c>
      <c r="S34" s="299"/>
      <c r="T34" s="287"/>
    </row>
    <row r="35" spans="1:20" s="43" customFormat="1" x14ac:dyDescent="0.2">
      <c r="D35" s="47"/>
      <c r="E35" s="32"/>
      <c r="J35" s="47"/>
      <c r="K35" s="46"/>
      <c r="L35" s="32"/>
      <c r="R35" s="47"/>
      <c r="S35" s="46"/>
      <c r="T35" s="32"/>
    </row>
    <row r="36" spans="1:20" s="43" customFormat="1" x14ac:dyDescent="0.2">
      <c r="D36" s="47"/>
      <c r="E36" s="32"/>
      <c r="J36" s="47"/>
      <c r="K36" s="46"/>
      <c r="L36" s="32"/>
      <c r="R36" s="47"/>
      <c r="S36" s="46"/>
      <c r="T36" s="32"/>
    </row>
    <row r="37" spans="1:20" s="43" customFormat="1" x14ac:dyDescent="0.2">
      <c r="D37" s="290"/>
      <c r="E37" s="291"/>
      <c r="J37" s="290" t="s">
        <v>97</v>
      </c>
      <c r="K37" s="296"/>
      <c r="L37" s="291"/>
      <c r="R37" s="290"/>
      <c r="S37" s="296"/>
      <c r="T37" s="291"/>
    </row>
    <row r="38" spans="1:20" s="43" customFormat="1" x14ac:dyDescent="0.2">
      <c r="D38" s="288" t="s">
        <v>134</v>
      </c>
      <c r="E38" s="289"/>
      <c r="J38" s="288" t="s">
        <v>50</v>
      </c>
      <c r="K38" s="300"/>
      <c r="L38" s="289"/>
      <c r="R38" s="288" t="s">
        <v>51</v>
      </c>
      <c r="S38" s="300"/>
      <c r="T38" s="289"/>
    </row>
    <row r="39" spans="1:20" ht="24" customHeight="1" x14ac:dyDescent="0.2"/>
    <row r="40" spans="1:20" ht="24" customHeight="1" x14ac:dyDescent="0.2"/>
    <row r="41" spans="1:20" ht="24" customHeight="1" x14ac:dyDescent="0.2"/>
    <row r="42" spans="1:20" ht="24" customHeight="1" x14ac:dyDescent="0.2"/>
    <row r="43" spans="1:20" ht="24" customHeight="1" x14ac:dyDescent="0.2"/>
    <row r="44" spans="1:20" ht="24" customHeight="1" x14ac:dyDescent="0.2"/>
    <row r="45" spans="1:20" ht="24" customHeight="1" x14ac:dyDescent="0.2"/>
    <row r="46" spans="1:20" ht="24" customHeight="1" x14ac:dyDescent="0.2">
      <c r="A46" s="96">
        <v>20</v>
      </c>
      <c r="B46" s="97"/>
      <c r="C46" s="98" t="s">
        <v>52</v>
      </c>
      <c r="D46" s="97"/>
    </row>
    <row r="47" spans="1:20" ht="24" customHeight="1" x14ac:dyDescent="0.2"/>
    <row r="48" spans="1:20" ht="24" customHeight="1" x14ac:dyDescent="0.2"/>
    <row r="49" spans="1:27" ht="24" customHeight="1" x14ac:dyDescent="0.2">
      <c r="A49" s="56"/>
      <c r="B49" s="56"/>
      <c r="C49" s="99" t="s">
        <v>53</v>
      </c>
      <c r="D49" s="100"/>
      <c r="E49" s="100"/>
      <c r="F49" s="100"/>
      <c r="G49" s="101"/>
      <c r="H49" s="101"/>
      <c r="I49" s="101"/>
      <c r="K49" s="97"/>
    </row>
    <row r="50" spans="1:27" ht="24" customHeight="1" x14ac:dyDescent="0.2">
      <c r="A50" s="56"/>
      <c r="B50" s="56"/>
      <c r="C50" s="102" t="s">
        <v>54</v>
      </c>
      <c r="D50" s="102"/>
      <c r="E50" s="102" t="s">
        <v>55</v>
      </c>
      <c r="K50" s="103" t="s">
        <v>56</v>
      </c>
    </row>
    <row r="51" spans="1:27" s="73" customFormat="1" ht="24" customHeight="1" x14ac:dyDescent="0.2">
      <c r="A51" s="56"/>
      <c r="B51" s="56"/>
      <c r="C51" s="102" t="s">
        <v>19</v>
      </c>
      <c r="D51" s="102"/>
      <c r="E51" s="102" t="s">
        <v>57</v>
      </c>
      <c r="F51" s="56"/>
      <c r="G51" s="72"/>
      <c r="H51" s="72"/>
      <c r="I51" s="72"/>
      <c r="J51" s="56"/>
      <c r="K51" s="104" t="s">
        <v>58</v>
      </c>
      <c r="L51" s="72"/>
      <c r="R51" s="56"/>
      <c r="S51" s="56"/>
      <c r="T51" s="56"/>
      <c r="U51" s="56"/>
      <c r="V51" s="56"/>
      <c r="W51" s="56"/>
      <c r="X51" s="56"/>
      <c r="Y51" s="56"/>
      <c r="Z51" s="56"/>
      <c r="AA51" s="56"/>
    </row>
    <row r="52" spans="1:27" s="73" customFormat="1" ht="24" customHeight="1" x14ac:dyDescent="0.2">
      <c r="A52" s="56"/>
      <c r="B52" s="56"/>
      <c r="C52" s="102" t="s">
        <v>20</v>
      </c>
      <c r="D52" s="102"/>
      <c r="E52" s="102" t="s">
        <v>59</v>
      </c>
      <c r="F52" s="56"/>
      <c r="G52" s="72"/>
      <c r="H52" s="72"/>
      <c r="I52" s="72"/>
      <c r="J52" s="56"/>
      <c r="K52" s="104" t="s">
        <v>60</v>
      </c>
      <c r="L52" s="72"/>
      <c r="R52" s="56"/>
      <c r="S52" s="56"/>
      <c r="T52" s="56"/>
      <c r="U52" s="56"/>
      <c r="V52" s="56"/>
      <c r="W52" s="56"/>
      <c r="X52" s="56"/>
      <c r="Y52" s="56"/>
      <c r="Z52" s="56"/>
      <c r="AA52" s="56"/>
    </row>
    <row r="53" spans="1:27" s="73" customFormat="1" ht="24" customHeight="1" x14ac:dyDescent="0.2">
      <c r="A53" s="56"/>
      <c r="B53" s="56"/>
      <c r="C53" s="102" t="s">
        <v>22</v>
      </c>
      <c r="D53" s="102"/>
      <c r="E53" s="102" t="s">
        <v>61</v>
      </c>
      <c r="F53" s="56"/>
      <c r="G53" s="72"/>
      <c r="H53" s="72"/>
      <c r="I53" s="72"/>
      <c r="J53" s="56"/>
      <c r="K53" s="72"/>
      <c r="L53" s="72"/>
      <c r="R53" s="56"/>
      <c r="S53" s="56"/>
      <c r="T53" s="56"/>
      <c r="U53" s="56"/>
      <c r="V53" s="56"/>
      <c r="W53" s="56"/>
      <c r="X53" s="56"/>
      <c r="Y53" s="56"/>
      <c r="Z53" s="56"/>
      <c r="AA53" s="56"/>
    </row>
    <row r="54" spans="1:27" s="73" customFormat="1" ht="24" customHeight="1" x14ac:dyDescent="0.2">
      <c r="A54" s="72"/>
      <c r="B54" s="72"/>
      <c r="C54" s="102" t="s">
        <v>23</v>
      </c>
      <c r="D54" s="102"/>
      <c r="E54" s="102" t="s">
        <v>62</v>
      </c>
      <c r="F54" s="56"/>
      <c r="G54" s="72"/>
      <c r="H54" s="72"/>
      <c r="I54" s="72"/>
      <c r="J54" s="56"/>
      <c r="K54" s="104" t="s">
        <v>63</v>
      </c>
      <c r="L54" s="72"/>
      <c r="R54" s="56"/>
      <c r="S54" s="56"/>
      <c r="T54" s="56"/>
      <c r="U54" s="56"/>
      <c r="V54" s="56"/>
      <c r="W54" s="56"/>
      <c r="X54" s="56"/>
      <c r="Y54" s="56"/>
      <c r="Z54" s="56"/>
      <c r="AA54" s="56"/>
    </row>
    <row r="55" spans="1:27" s="73" customFormat="1" ht="24" customHeight="1" x14ac:dyDescent="0.2">
      <c r="A55" s="72"/>
      <c r="B55" s="72"/>
      <c r="C55" s="102" t="s">
        <v>24</v>
      </c>
      <c r="D55" s="102"/>
      <c r="E55" s="102" t="s">
        <v>64</v>
      </c>
      <c r="F55" s="56"/>
      <c r="G55" s="72"/>
      <c r="H55" s="72"/>
      <c r="I55" s="72"/>
      <c r="J55" s="56"/>
      <c r="K55" s="98"/>
      <c r="L55" s="97"/>
      <c r="M55" s="105"/>
      <c r="N55" s="105"/>
      <c r="R55" s="56"/>
      <c r="S55" s="56"/>
      <c r="T55" s="56"/>
      <c r="U55" s="56"/>
      <c r="V55" s="56"/>
      <c r="W55" s="56"/>
      <c r="X55" s="56"/>
      <c r="Y55" s="56"/>
      <c r="Z55" s="56"/>
      <c r="AA55" s="56"/>
    </row>
    <row r="56" spans="1:27" s="73" customFormat="1" ht="24" customHeight="1" x14ac:dyDescent="0.2">
      <c r="A56" s="102"/>
      <c r="B56" s="102"/>
      <c r="C56" s="102" t="s">
        <v>65</v>
      </c>
      <c r="D56" s="102"/>
      <c r="E56" s="102" t="s">
        <v>66</v>
      </c>
      <c r="F56" s="102"/>
      <c r="G56" s="102"/>
      <c r="H56" s="72"/>
      <c r="I56" s="72"/>
      <c r="J56" s="56"/>
      <c r="K56" s="106"/>
      <c r="L56" s="72"/>
      <c r="M56" s="107"/>
      <c r="O56" s="108"/>
      <c r="R56" s="56"/>
      <c r="S56" s="56"/>
      <c r="T56" s="56"/>
      <c r="U56" s="56"/>
      <c r="V56" s="56"/>
      <c r="W56" s="56"/>
      <c r="X56" s="56"/>
      <c r="Y56" s="56"/>
      <c r="Z56" s="56"/>
      <c r="AA56" s="56"/>
    </row>
    <row r="57" spans="1:27" s="73" customFormat="1" ht="24" customHeight="1" x14ac:dyDescent="0.2">
      <c r="A57" s="102"/>
      <c r="B57" s="102"/>
      <c r="C57" s="102" t="s">
        <v>67</v>
      </c>
      <c r="D57" s="102"/>
      <c r="E57" s="102" t="s">
        <v>68</v>
      </c>
      <c r="F57" s="102"/>
      <c r="G57" s="102"/>
      <c r="H57" s="72"/>
      <c r="I57" s="72"/>
      <c r="J57" s="56"/>
      <c r="K57" s="106"/>
      <c r="L57" s="72"/>
      <c r="M57" s="107"/>
      <c r="N57" s="105"/>
      <c r="O57" s="108"/>
      <c r="R57" s="56"/>
      <c r="S57" s="56"/>
      <c r="T57" s="56"/>
      <c r="U57" s="56"/>
      <c r="V57" s="56"/>
      <c r="W57" s="56"/>
      <c r="X57" s="56"/>
      <c r="Y57" s="56"/>
      <c r="Z57" s="56"/>
      <c r="AA57" s="56"/>
    </row>
    <row r="58" spans="1:27" s="73" customFormat="1" ht="24" customHeight="1" x14ac:dyDescent="0.2">
      <c r="A58" s="102"/>
      <c r="B58" s="102"/>
      <c r="C58" s="102" t="s">
        <v>27</v>
      </c>
      <c r="D58" s="102"/>
      <c r="E58" s="102" t="s">
        <v>69</v>
      </c>
      <c r="F58" s="102"/>
      <c r="G58" s="102"/>
      <c r="H58" s="72"/>
      <c r="I58" s="72"/>
      <c r="J58" s="56"/>
      <c r="K58" s="97"/>
      <c r="L58" s="97"/>
      <c r="M58" s="105"/>
      <c r="N58" s="105"/>
      <c r="R58" s="56"/>
      <c r="S58" s="56"/>
      <c r="T58" s="56"/>
      <c r="U58" s="56"/>
      <c r="V58" s="56"/>
      <c r="W58" s="56"/>
      <c r="X58" s="56"/>
      <c r="Y58" s="56"/>
      <c r="Z58" s="56"/>
      <c r="AA58" s="56"/>
    </row>
    <row r="59" spans="1:27" s="73" customFormat="1" ht="24" customHeight="1" x14ac:dyDescent="0.2">
      <c r="A59" s="102"/>
      <c r="B59" s="102"/>
      <c r="C59" s="102" t="s">
        <v>70</v>
      </c>
      <c r="D59" s="102"/>
      <c r="E59" s="102" t="s">
        <v>71</v>
      </c>
      <c r="F59" s="102"/>
      <c r="G59" s="102"/>
      <c r="H59" s="72"/>
      <c r="I59" s="72"/>
      <c r="J59" s="56"/>
      <c r="K59" s="97"/>
      <c r="L59" s="97"/>
      <c r="M59" s="105"/>
      <c r="N59" s="105"/>
      <c r="R59" s="56"/>
      <c r="S59" s="56"/>
      <c r="T59" s="56"/>
      <c r="U59" s="56"/>
      <c r="V59" s="56"/>
      <c r="W59" s="56"/>
      <c r="X59" s="56"/>
      <c r="Y59" s="56"/>
      <c r="Z59" s="56"/>
      <c r="AA59" s="56"/>
    </row>
    <row r="60" spans="1:27" s="73" customFormat="1" ht="24" customHeight="1" x14ac:dyDescent="0.2">
      <c r="A60" s="102"/>
      <c r="B60" s="102"/>
      <c r="C60" s="102" t="s">
        <v>72</v>
      </c>
      <c r="D60" s="102"/>
      <c r="E60" s="102" t="s">
        <v>73</v>
      </c>
      <c r="F60" s="102"/>
      <c r="G60" s="102"/>
      <c r="H60" s="72"/>
      <c r="I60" s="72"/>
      <c r="J60" s="56"/>
      <c r="K60" s="97"/>
      <c r="L60" s="97"/>
      <c r="M60" s="105"/>
      <c r="N60" s="105"/>
      <c r="R60" s="56"/>
      <c r="S60" s="56"/>
      <c r="T60" s="56"/>
      <c r="U60" s="56"/>
      <c r="V60" s="56"/>
      <c r="W60" s="56"/>
      <c r="X60" s="56"/>
      <c r="Y60" s="56"/>
      <c r="Z60" s="56"/>
      <c r="AA60" s="56"/>
    </row>
    <row r="61" spans="1:27" s="73" customFormat="1" ht="24" customHeight="1" x14ac:dyDescent="0.2">
      <c r="A61" s="102"/>
      <c r="B61" s="102"/>
      <c r="C61" s="102" t="s">
        <v>74</v>
      </c>
      <c r="D61" s="102"/>
      <c r="E61" s="102" t="s">
        <v>75</v>
      </c>
      <c r="F61" s="102"/>
      <c r="G61" s="102"/>
      <c r="H61" s="72"/>
      <c r="I61" s="72"/>
      <c r="J61" s="56"/>
      <c r="K61" s="72"/>
      <c r="L61" s="72"/>
      <c r="R61" s="56"/>
      <c r="S61" s="56"/>
      <c r="T61" s="56"/>
      <c r="U61" s="56"/>
      <c r="V61" s="56"/>
      <c r="W61" s="56"/>
      <c r="X61" s="56"/>
      <c r="Y61" s="56"/>
      <c r="Z61" s="56"/>
      <c r="AA61" s="56"/>
    </row>
    <row r="62" spans="1:27" s="73" customFormat="1" ht="24" customHeight="1" x14ac:dyDescent="0.2">
      <c r="A62" s="102"/>
      <c r="B62" s="102"/>
      <c r="C62" s="102" t="s">
        <v>76</v>
      </c>
      <c r="D62" s="102"/>
      <c r="E62" s="102" t="s">
        <v>77</v>
      </c>
      <c r="F62" s="102"/>
      <c r="G62" s="102"/>
      <c r="H62" s="72"/>
      <c r="I62" s="72"/>
      <c r="J62" s="56"/>
      <c r="K62" s="72"/>
      <c r="L62" s="72"/>
      <c r="R62" s="56"/>
      <c r="S62" s="56"/>
      <c r="T62" s="56"/>
      <c r="U62" s="56"/>
      <c r="V62" s="56"/>
      <c r="W62" s="56"/>
      <c r="X62" s="56"/>
      <c r="Y62" s="56"/>
      <c r="Z62" s="56"/>
      <c r="AA62" s="56"/>
    </row>
    <row r="63" spans="1:27" s="73" customFormat="1" ht="24" customHeight="1" x14ac:dyDescent="0.2">
      <c r="A63" s="102"/>
      <c r="B63" s="102"/>
      <c r="C63" s="102" t="s">
        <v>78</v>
      </c>
      <c r="D63" s="102"/>
      <c r="E63" s="102" t="s">
        <v>79</v>
      </c>
      <c r="F63" s="102"/>
      <c r="G63" s="102"/>
      <c r="H63" s="72"/>
      <c r="I63" s="72"/>
      <c r="J63" s="56"/>
      <c r="K63" s="72"/>
      <c r="L63" s="72"/>
      <c r="R63" s="56"/>
      <c r="S63" s="56"/>
      <c r="T63" s="56"/>
      <c r="U63" s="56"/>
      <c r="V63" s="56"/>
      <c r="W63" s="56"/>
      <c r="X63" s="56"/>
      <c r="Y63" s="56"/>
      <c r="Z63" s="56"/>
      <c r="AA63" s="56"/>
    </row>
    <row r="64" spans="1:27" s="73" customFormat="1" ht="24" customHeight="1" x14ac:dyDescent="0.2">
      <c r="A64" s="102"/>
      <c r="B64" s="102"/>
      <c r="C64" s="102" t="s">
        <v>80</v>
      </c>
      <c r="D64" s="102"/>
      <c r="E64" s="102" t="s">
        <v>81</v>
      </c>
      <c r="F64" s="102"/>
      <c r="G64" s="102"/>
      <c r="H64" s="72"/>
      <c r="I64" s="72"/>
      <c r="J64" s="56"/>
      <c r="K64" s="72"/>
      <c r="L64" s="72"/>
      <c r="R64" s="56"/>
      <c r="S64" s="56"/>
      <c r="T64" s="56"/>
      <c r="U64" s="56"/>
      <c r="V64" s="56"/>
      <c r="W64" s="56"/>
      <c r="X64" s="56"/>
      <c r="Y64" s="56"/>
      <c r="Z64" s="56"/>
      <c r="AA64" s="56"/>
    </row>
    <row r="65" spans="1:27" s="73" customFormat="1" ht="24" customHeight="1" x14ac:dyDescent="0.2">
      <c r="A65" s="102"/>
      <c r="B65" s="102"/>
      <c r="C65" s="102" t="s">
        <v>82</v>
      </c>
      <c r="D65" s="102"/>
      <c r="E65" s="102" t="s">
        <v>83</v>
      </c>
      <c r="F65" s="102"/>
      <c r="G65" s="102"/>
      <c r="H65" s="72"/>
      <c r="I65" s="72"/>
      <c r="J65" s="56"/>
      <c r="K65" s="72"/>
      <c r="L65" s="72"/>
      <c r="R65" s="56"/>
      <c r="S65" s="56"/>
      <c r="T65" s="56"/>
      <c r="U65" s="56"/>
      <c r="V65" s="56"/>
      <c r="W65" s="56"/>
      <c r="X65" s="56"/>
      <c r="Y65" s="56"/>
      <c r="Z65" s="56"/>
      <c r="AA65" s="56"/>
    </row>
    <row r="66" spans="1:27" s="73" customFormat="1" ht="24" customHeight="1" x14ac:dyDescent="0.2">
      <c r="A66" s="102"/>
      <c r="B66" s="102"/>
      <c r="C66" s="102" t="s">
        <v>35</v>
      </c>
      <c r="D66" s="102"/>
      <c r="E66" s="102" t="s">
        <v>84</v>
      </c>
      <c r="F66" s="102"/>
      <c r="G66" s="102"/>
      <c r="H66" s="72"/>
      <c r="I66" s="72"/>
      <c r="J66" s="56"/>
      <c r="K66" s="72"/>
      <c r="L66" s="72"/>
      <c r="R66" s="56"/>
      <c r="S66" s="56"/>
      <c r="T66" s="56"/>
      <c r="U66" s="56"/>
      <c r="V66" s="56"/>
      <c r="W66" s="56"/>
      <c r="X66" s="56"/>
      <c r="Y66" s="56"/>
      <c r="Z66" s="56"/>
      <c r="AA66" s="56"/>
    </row>
    <row r="67" spans="1:27" s="72" customFormat="1" ht="24" customHeight="1" x14ac:dyDescent="0.2">
      <c r="A67" s="102"/>
      <c r="B67" s="102"/>
      <c r="C67" s="102" t="s">
        <v>85</v>
      </c>
      <c r="D67" s="102"/>
      <c r="E67" s="102" t="s">
        <v>84</v>
      </c>
      <c r="F67" s="102"/>
      <c r="G67" s="102"/>
      <c r="J67" s="56"/>
      <c r="M67" s="73"/>
      <c r="N67" s="73"/>
      <c r="O67" s="73"/>
      <c r="P67" s="73"/>
      <c r="Q67" s="73"/>
      <c r="R67" s="56"/>
      <c r="S67" s="56"/>
      <c r="T67" s="56"/>
      <c r="U67" s="56"/>
      <c r="V67" s="56"/>
      <c r="W67" s="56"/>
      <c r="X67" s="56"/>
      <c r="Y67" s="56"/>
      <c r="Z67" s="56"/>
      <c r="AA67" s="56"/>
    </row>
    <row r="68" spans="1:27" s="72" customFormat="1" ht="24" customHeight="1" x14ac:dyDescent="0.2">
      <c r="A68" s="102"/>
      <c r="B68" s="102"/>
      <c r="C68" s="102" t="s">
        <v>86</v>
      </c>
      <c r="D68" s="102"/>
      <c r="E68" s="102" t="s">
        <v>87</v>
      </c>
      <c r="F68" s="102"/>
      <c r="G68" s="102"/>
      <c r="J68" s="56"/>
      <c r="M68" s="73"/>
      <c r="N68" s="73"/>
      <c r="O68" s="73"/>
      <c r="P68" s="73"/>
      <c r="Q68" s="73"/>
      <c r="R68" s="56"/>
      <c r="S68" s="56"/>
      <c r="T68" s="56"/>
      <c r="U68" s="56"/>
      <c r="V68" s="56"/>
      <c r="W68" s="56"/>
      <c r="X68" s="56"/>
      <c r="Y68" s="56"/>
      <c r="Z68" s="56"/>
      <c r="AA68" s="56"/>
    </row>
    <row r="69" spans="1:27" s="72" customFormat="1" ht="24" customHeight="1" x14ac:dyDescent="0.2">
      <c r="A69" s="102"/>
      <c r="B69" s="102"/>
      <c r="C69" s="56"/>
      <c r="D69" s="56"/>
      <c r="E69" s="56"/>
      <c r="F69" s="102"/>
      <c r="G69" s="102"/>
      <c r="J69" s="56"/>
      <c r="M69" s="73"/>
      <c r="N69" s="73"/>
      <c r="O69" s="73"/>
      <c r="P69" s="73"/>
      <c r="Q69" s="73"/>
      <c r="R69" s="56"/>
      <c r="S69" s="56"/>
      <c r="T69" s="56"/>
      <c r="U69" s="56"/>
      <c r="V69" s="56"/>
      <c r="W69" s="56"/>
      <c r="X69" s="56"/>
      <c r="Y69" s="56"/>
      <c r="Z69" s="56"/>
      <c r="AA69" s="56"/>
    </row>
    <row r="70" spans="1:27" s="72" customFormat="1" ht="24" customHeight="1" x14ac:dyDescent="0.2">
      <c r="A70" s="102"/>
      <c r="B70" s="102"/>
      <c r="C70" s="56"/>
      <c r="D70" s="56"/>
      <c r="E70" s="56"/>
      <c r="F70" s="102"/>
      <c r="G70" s="102"/>
      <c r="J70" s="56"/>
      <c r="M70" s="73"/>
      <c r="N70" s="73"/>
      <c r="O70" s="73"/>
      <c r="P70" s="73"/>
      <c r="Q70" s="73"/>
      <c r="R70" s="56"/>
      <c r="S70" s="56"/>
      <c r="T70" s="56"/>
      <c r="U70" s="56"/>
      <c r="V70" s="56"/>
      <c r="W70" s="56"/>
      <c r="X70" s="56"/>
      <c r="Y70" s="56"/>
      <c r="Z70" s="56"/>
      <c r="AA70" s="56"/>
    </row>
    <row r="71" spans="1:27" s="72" customFormat="1" ht="24" customHeight="1" x14ac:dyDescent="0.2">
      <c r="A71" s="102"/>
      <c r="B71" s="102"/>
      <c r="C71" s="102"/>
      <c r="D71" s="102"/>
      <c r="E71" s="102"/>
      <c r="F71" s="102"/>
      <c r="G71" s="102"/>
      <c r="J71" s="56"/>
      <c r="M71" s="73"/>
      <c r="N71" s="73"/>
      <c r="O71" s="73"/>
      <c r="P71" s="73"/>
      <c r="Q71" s="73"/>
      <c r="R71" s="56"/>
      <c r="S71" s="56"/>
      <c r="T71" s="56"/>
      <c r="U71" s="56"/>
      <c r="V71" s="56"/>
      <c r="W71" s="56"/>
      <c r="X71" s="56"/>
      <c r="Y71" s="56"/>
      <c r="Z71" s="56"/>
      <c r="AA71" s="56"/>
    </row>
    <row r="72" spans="1:27" s="72" customFormat="1" ht="24" customHeight="1" x14ac:dyDescent="0.2">
      <c r="A72" s="102"/>
      <c r="B72" s="102"/>
      <c r="C72" s="102"/>
      <c r="D72" s="102"/>
      <c r="E72" s="102"/>
      <c r="F72" s="102"/>
      <c r="G72" s="102"/>
      <c r="J72" s="56"/>
      <c r="M72" s="73"/>
      <c r="N72" s="73"/>
      <c r="O72" s="73"/>
      <c r="P72" s="73"/>
      <c r="Q72" s="73"/>
      <c r="R72" s="56"/>
      <c r="S72" s="56"/>
      <c r="T72" s="56"/>
      <c r="U72" s="56"/>
      <c r="V72" s="56"/>
      <c r="W72" s="56"/>
      <c r="X72" s="56"/>
      <c r="Y72" s="56"/>
      <c r="Z72" s="56"/>
      <c r="AA72" s="56"/>
    </row>
    <row r="73" spans="1:27" s="72" customFormat="1" ht="24" customHeight="1" x14ac:dyDescent="0.2">
      <c r="A73" s="102"/>
      <c r="B73" s="102"/>
      <c r="C73" s="102"/>
      <c r="D73" s="102"/>
      <c r="E73" s="102"/>
      <c r="F73" s="102"/>
      <c r="G73" s="102"/>
      <c r="J73" s="56"/>
      <c r="M73" s="73"/>
      <c r="N73" s="73"/>
      <c r="O73" s="73"/>
      <c r="P73" s="73"/>
      <c r="Q73" s="73"/>
      <c r="R73" s="56"/>
      <c r="S73" s="56"/>
      <c r="T73" s="56"/>
      <c r="U73" s="56"/>
      <c r="V73" s="56"/>
      <c r="W73" s="56"/>
      <c r="X73" s="56"/>
      <c r="Y73" s="56"/>
      <c r="Z73" s="56"/>
      <c r="AA73" s="56"/>
    </row>
    <row r="74" spans="1:27" s="72" customFormat="1" ht="24" customHeight="1" x14ac:dyDescent="0.2">
      <c r="A74" s="102"/>
      <c r="B74" s="102"/>
      <c r="C74" s="56"/>
      <c r="D74" s="56"/>
      <c r="E74" s="56"/>
      <c r="F74" s="102"/>
      <c r="G74" s="102"/>
      <c r="J74" s="56"/>
      <c r="M74" s="73"/>
      <c r="N74" s="73"/>
      <c r="O74" s="73"/>
      <c r="P74" s="73"/>
      <c r="Q74" s="73"/>
      <c r="R74" s="56"/>
      <c r="S74" s="56"/>
      <c r="T74" s="56"/>
      <c r="U74" s="56"/>
      <c r="V74" s="56"/>
      <c r="W74" s="56"/>
      <c r="X74" s="56"/>
      <c r="Y74" s="56"/>
      <c r="Z74" s="56"/>
      <c r="AA74" s="56"/>
    </row>
    <row r="75" spans="1:27" s="72" customFormat="1" ht="24" customHeight="1" x14ac:dyDescent="0.2">
      <c r="A75" s="102"/>
      <c r="B75" s="102"/>
      <c r="C75" s="56"/>
      <c r="D75" s="56"/>
      <c r="E75" s="56"/>
      <c r="F75" s="102"/>
      <c r="G75" s="102"/>
      <c r="J75" s="56"/>
      <c r="M75" s="73"/>
      <c r="N75" s="73"/>
      <c r="O75" s="73"/>
      <c r="P75" s="73"/>
      <c r="Q75" s="73"/>
      <c r="R75" s="56"/>
      <c r="S75" s="56"/>
      <c r="T75" s="56"/>
      <c r="U75" s="56"/>
      <c r="V75" s="56"/>
      <c r="W75" s="56"/>
      <c r="X75" s="56"/>
      <c r="Y75" s="56"/>
      <c r="Z75" s="56"/>
      <c r="AA75" s="56"/>
    </row>
    <row r="76" spans="1:27" s="72" customFormat="1" ht="24" customHeight="1" x14ac:dyDescent="0.2">
      <c r="A76" s="102"/>
      <c r="B76" s="102"/>
      <c r="C76" s="56"/>
      <c r="D76" s="56"/>
      <c r="E76" s="56"/>
      <c r="F76" s="102"/>
      <c r="G76" s="102"/>
      <c r="J76" s="56"/>
      <c r="M76" s="73"/>
      <c r="N76" s="73"/>
      <c r="O76" s="73"/>
      <c r="P76" s="73"/>
      <c r="Q76" s="73"/>
      <c r="R76" s="56"/>
      <c r="S76" s="56"/>
      <c r="T76" s="56"/>
      <c r="U76" s="56"/>
      <c r="V76" s="56"/>
      <c r="W76" s="56"/>
      <c r="X76" s="56"/>
      <c r="Y76" s="56"/>
      <c r="Z76" s="56"/>
      <c r="AA76" s="56"/>
    </row>
    <row r="77" spans="1:27" s="72" customFormat="1" ht="24" customHeight="1" x14ac:dyDescent="0.2">
      <c r="A77" s="102"/>
      <c r="B77" s="102"/>
      <c r="C77" s="56"/>
      <c r="D77" s="56"/>
      <c r="E77" s="56"/>
      <c r="F77" s="102"/>
      <c r="G77" s="102"/>
      <c r="J77" s="56"/>
      <c r="M77" s="73"/>
      <c r="N77" s="73"/>
      <c r="O77" s="73"/>
      <c r="P77" s="73"/>
      <c r="Q77" s="73"/>
      <c r="R77" s="56"/>
      <c r="S77" s="56"/>
      <c r="T77" s="56"/>
      <c r="U77" s="56"/>
      <c r="V77" s="56"/>
      <c r="W77" s="56"/>
      <c r="X77" s="56"/>
      <c r="Y77" s="56"/>
      <c r="Z77" s="56"/>
      <c r="AA77" s="56"/>
    </row>
    <row r="78" spans="1:27" s="72" customFormat="1" ht="24" customHeight="1" x14ac:dyDescent="0.2">
      <c r="A78" s="102"/>
      <c r="B78" s="102"/>
      <c r="C78" s="56"/>
      <c r="D78" s="56"/>
      <c r="E78" s="56"/>
      <c r="F78" s="102"/>
      <c r="G78" s="102"/>
      <c r="J78" s="56"/>
      <c r="M78" s="73"/>
      <c r="N78" s="73"/>
      <c r="O78" s="73"/>
      <c r="P78" s="73"/>
      <c r="Q78" s="73"/>
      <c r="R78" s="56"/>
      <c r="S78" s="56"/>
      <c r="T78" s="56"/>
      <c r="U78" s="56"/>
      <c r="V78" s="56"/>
      <c r="W78" s="56"/>
      <c r="X78" s="56"/>
      <c r="Y78" s="56"/>
      <c r="Z78" s="56"/>
      <c r="AA78" s="56"/>
    </row>
    <row r="79" spans="1:27" s="72" customFormat="1" ht="24" customHeight="1" x14ac:dyDescent="0.2">
      <c r="A79" s="102"/>
      <c r="B79" s="102"/>
      <c r="C79" s="56"/>
      <c r="D79" s="56"/>
      <c r="E79" s="56"/>
      <c r="F79" s="102"/>
      <c r="G79" s="102"/>
      <c r="J79" s="56"/>
      <c r="M79" s="73"/>
      <c r="N79" s="73"/>
      <c r="O79" s="73"/>
      <c r="P79" s="73"/>
      <c r="Q79" s="73"/>
      <c r="R79" s="56"/>
      <c r="S79" s="56"/>
      <c r="T79" s="56"/>
      <c r="U79" s="56"/>
      <c r="V79" s="56"/>
      <c r="W79" s="56"/>
      <c r="X79" s="56"/>
      <c r="Y79" s="56"/>
      <c r="Z79" s="56"/>
      <c r="AA79" s="56"/>
    </row>
    <row r="80" spans="1:27" s="72" customFormat="1" ht="24" customHeight="1" x14ac:dyDescent="0.2">
      <c r="A80" s="102"/>
      <c r="B80" s="102"/>
      <c r="C80" s="56"/>
      <c r="D80" s="56"/>
      <c r="E80" s="56"/>
      <c r="F80" s="102"/>
      <c r="G80" s="102"/>
      <c r="J80" s="56"/>
      <c r="M80" s="73"/>
      <c r="N80" s="73"/>
      <c r="O80" s="73"/>
      <c r="P80" s="73"/>
      <c r="Q80" s="73"/>
      <c r="R80" s="56"/>
      <c r="S80" s="56"/>
      <c r="T80" s="56"/>
      <c r="U80" s="56"/>
      <c r="V80" s="56"/>
      <c r="W80" s="56"/>
      <c r="X80" s="56"/>
      <c r="Y80" s="56"/>
      <c r="Z80" s="56"/>
      <c r="AA80" s="56"/>
    </row>
    <row r="81" spans="1:27" s="72" customFormat="1" ht="24" customHeight="1" x14ac:dyDescent="0.2">
      <c r="A81" s="102"/>
      <c r="B81" s="102"/>
      <c r="C81" s="56"/>
      <c r="D81" s="56"/>
      <c r="E81" s="56"/>
      <c r="F81" s="102"/>
      <c r="G81" s="102"/>
      <c r="J81" s="56"/>
      <c r="M81" s="73"/>
      <c r="N81" s="73"/>
      <c r="O81" s="73"/>
      <c r="P81" s="73"/>
      <c r="Q81" s="73"/>
      <c r="R81" s="56"/>
      <c r="S81" s="56"/>
      <c r="T81" s="56"/>
      <c r="U81" s="56"/>
      <c r="V81" s="56"/>
      <c r="W81" s="56"/>
      <c r="X81" s="56"/>
      <c r="Y81" s="56"/>
      <c r="Z81" s="56"/>
      <c r="AA81" s="56"/>
    </row>
    <row r="82" spans="1:27" s="72" customFormat="1" ht="24" customHeight="1" x14ac:dyDescent="0.2">
      <c r="A82" s="102"/>
      <c r="B82" s="102"/>
      <c r="C82" s="56"/>
      <c r="D82" s="56"/>
      <c r="E82" s="56"/>
      <c r="F82" s="102"/>
      <c r="G82" s="102"/>
      <c r="J82" s="56"/>
      <c r="M82" s="73"/>
      <c r="N82" s="73"/>
      <c r="O82" s="73"/>
      <c r="P82" s="73"/>
      <c r="Q82" s="73"/>
      <c r="R82" s="56"/>
      <c r="S82" s="56"/>
      <c r="T82" s="56"/>
      <c r="U82" s="56"/>
      <c r="V82" s="56"/>
      <c r="W82" s="56"/>
      <c r="X82" s="56"/>
      <c r="Y82" s="56"/>
      <c r="Z82" s="56"/>
      <c r="AA82" s="56"/>
    </row>
    <row r="83" spans="1:27" s="72" customFormat="1" x14ac:dyDescent="0.2">
      <c r="A83" s="102"/>
      <c r="B83" s="102"/>
      <c r="C83" s="102"/>
      <c r="D83" s="102"/>
      <c r="E83" s="102"/>
      <c r="F83" s="102"/>
      <c r="G83" s="102"/>
      <c r="J83" s="56"/>
      <c r="M83" s="73"/>
      <c r="N83" s="73"/>
      <c r="O83" s="73"/>
      <c r="P83" s="73"/>
      <c r="Q83" s="73"/>
      <c r="R83" s="56"/>
      <c r="S83" s="56"/>
      <c r="T83" s="56"/>
      <c r="U83" s="56"/>
      <c r="V83" s="56"/>
      <c r="W83" s="56"/>
      <c r="X83" s="56"/>
      <c r="Y83" s="56"/>
      <c r="Z83" s="56"/>
      <c r="AA83" s="56"/>
    </row>
    <row r="84" spans="1:27" s="72" customFormat="1" x14ac:dyDescent="0.2">
      <c r="A84" s="102"/>
      <c r="B84" s="102"/>
      <c r="C84" s="102"/>
      <c r="D84" s="102"/>
      <c r="E84" s="102"/>
      <c r="F84" s="102"/>
      <c r="G84" s="102"/>
      <c r="J84" s="56"/>
      <c r="M84" s="73"/>
      <c r="N84" s="73"/>
      <c r="O84" s="73"/>
      <c r="P84" s="73"/>
      <c r="Q84" s="73"/>
      <c r="R84" s="56"/>
      <c r="S84" s="56"/>
      <c r="T84" s="56"/>
      <c r="U84" s="56"/>
      <c r="V84" s="56"/>
      <c r="W84" s="56"/>
      <c r="X84" s="56"/>
      <c r="Y84" s="56"/>
      <c r="Z84" s="56"/>
      <c r="AA84" s="56"/>
    </row>
    <row r="85" spans="1:27" s="72" customFormat="1" x14ac:dyDescent="0.2">
      <c r="A85" s="102"/>
      <c r="B85" s="102"/>
      <c r="C85" s="102"/>
      <c r="D85" s="102"/>
      <c r="E85" s="102"/>
      <c r="F85" s="102"/>
      <c r="G85" s="102"/>
      <c r="J85" s="56"/>
      <c r="M85" s="73"/>
      <c r="N85" s="73"/>
      <c r="O85" s="73"/>
      <c r="P85" s="73"/>
      <c r="Q85" s="73"/>
      <c r="R85" s="56"/>
      <c r="S85" s="56"/>
      <c r="T85" s="56"/>
      <c r="U85" s="56"/>
      <c r="V85" s="56"/>
      <c r="W85" s="56"/>
      <c r="X85" s="56"/>
      <c r="Y85" s="56"/>
      <c r="Z85" s="56"/>
      <c r="AA85" s="56"/>
    </row>
    <row r="86" spans="1:27" s="72" customFormat="1" x14ac:dyDescent="0.2">
      <c r="A86" s="102"/>
      <c r="B86" s="102"/>
      <c r="C86" s="102"/>
      <c r="D86" s="102"/>
      <c r="E86" s="102"/>
      <c r="F86" s="102"/>
      <c r="G86" s="102"/>
      <c r="J86" s="56"/>
      <c r="M86" s="73"/>
      <c r="N86" s="73"/>
      <c r="O86" s="73"/>
      <c r="P86" s="73"/>
      <c r="Q86" s="73"/>
      <c r="R86" s="56"/>
      <c r="S86" s="56"/>
      <c r="T86" s="56"/>
      <c r="U86" s="56"/>
      <c r="V86" s="56"/>
      <c r="W86" s="56"/>
      <c r="X86" s="56"/>
      <c r="Y86" s="56"/>
      <c r="Z86" s="56"/>
      <c r="AA86" s="56"/>
    </row>
    <row r="87" spans="1:27" s="72" customFormat="1" x14ac:dyDescent="0.2">
      <c r="A87" s="102"/>
      <c r="B87" s="102"/>
      <c r="C87" s="102"/>
      <c r="D87" s="102"/>
      <c r="E87" s="102"/>
      <c r="F87" s="102"/>
      <c r="G87" s="102"/>
      <c r="J87" s="56"/>
      <c r="M87" s="73"/>
      <c r="N87" s="73"/>
      <c r="O87" s="73"/>
      <c r="P87" s="73"/>
      <c r="Q87" s="73"/>
      <c r="R87" s="56"/>
      <c r="S87" s="56"/>
      <c r="T87" s="56"/>
      <c r="U87" s="56"/>
      <c r="V87" s="56"/>
      <c r="W87" s="56"/>
      <c r="X87" s="56"/>
      <c r="Y87" s="56"/>
      <c r="Z87" s="56"/>
      <c r="AA87" s="56"/>
    </row>
    <row r="88" spans="1:27" s="72" customFormat="1" x14ac:dyDescent="0.2">
      <c r="A88" s="102"/>
      <c r="B88" s="102"/>
      <c r="C88" s="102"/>
      <c r="D88" s="102"/>
      <c r="E88" s="102"/>
      <c r="F88" s="102"/>
      <c r="G88" s="102"/>
      <c r="J88" s="56"/>
      <c r="M88" s="73"/>
      <c r="N88" s="73"/>
      <c r="O88" s="73"/>
      <c r="P88" s="73"/>
      <c r="Q88" s="73"/>
      <c r="R88" s="56"/>
      <c r="S88" s="56"/>
      <c r="T88" s="56"/>
      <c r="U88" s="56"/>
      <c r="V88" s="56"/>
      <c r="W88" s="56"/>
      <c r="X88" s="56"/>
      <c r="Y88" s="56"/>
      <c r="Z88" s="56"/>
      <c r="AA88" s="56"/>
    </row>
    <row r="89" spans="1:27" s="72" customFormat="1" x14ac:dyDescent="0.2">
      <c r="A89" s="102"/>
      <c r="B89" s="102"/>
      <c r="C89" s="102"/>
      <c r="D89" s="102"/>
      <c r="E89" s="102"/>
      <c r="F89" s="102"/>
      <c r="G89" s="102"/>
      <c r="J89" s="56"/>
      <c r="M89" s="73"/>
      <c r="N89" s="73"/>
      <c r="O89" s="73"/>
      <c r="P89" s="73"/>
      <c r="Q89" s="73"/>
      <c r="R89" s="56"/>
      <c r="S89" s="56"/>
      <c r="T89" s="56"/>
      <c r="U89" s="56"/>
      <c r="V89" s="56"/>
      <c r="W89" s="56"/>
      <c r="X89" s="56"/>
      <c r="Y89" s="56"/>
      <c r="Z89" s="56"/>
      <c r="AA89" s="56"/>
    </row>
    <row r="90" spans="1:27" s="72" customFormat="1" x14ac:dyDescent="0.2">
      <c r="A90" s="102"/>
      <c r="B90" s="102"/>
      <c r="C90" s="102"/>
      <c r="D90" s="102"/>
      <c r="E90" s="102"/>
      <c r="F90" s="102"/>
      <c r="G90" s="102"/>
      <c r="J90" s="56"/>
      <c r="M90" s="73"/>
      <c r="N90" s="73"/>
      <c r="O90" s="73"/>
      <c r="P90" s="73"/>
      <c r="Q90" s="73"/>
      <c r="R90" s="56"/>
      <c r="S90" s="56"/>
      <c r="T90" s="56"/>
      <c r="U90" s="56"/>
      <c r="V90" s="56"/>
      <c r="W90" s="56"/>
      <c r="X90" s="56"/>
      <c r="Y90" s="56"/>
      <c r="Z90" s="56"/>
      <c r="AA90" s="56"/>
    </row>
    <row r="91" spans="1:27" s="72" customFormat="1" x14ac:dyDescent="0.2">
      <c r="A91" s="102"/>
      <c r="B91" s="102"/>
      <c r="C91" s="102"/>
      <c r="D91" s="102"/>
      <c r="E91" s="102"/>
      <c r="F91" s="102"/>
      <c r="G91" s="102"/>
      <c r="J91" s="56"/>
      <c r="M91" s="73"/>
      <c r="N91" s="73"/>
      <c r="O91" s="73"/>
      <c r="P91" s="73"/>
      <c r="Q91" s="73"/>
      <c r="R91" s="56"/>
      <c r="S91" s="56"/>
      <c r="T91" s="56"/>
      <c r="U91" s="56"/>
      <c r="V91" s="56"/>
      <c r="W91" s="56"/>
      <c r="X91" s="56"/>
      <c r="Y91" s="56"/>
      <c r="Z91" s="56"/>
      <c r="AA91" s="56"/>
    </row>
    <row r="92" spans="1:27" s="72" customFormat="1" x14ac:dyDescent="0.2">
      <c r="A92" s="102"/>
      <c r="B92" s="102"/>
      <c r="C92" s="102"/>
      <c r="D92" s="102"/>
      <c r="E92" s="102"/>
      <c r="F92" s="102"/>
      <c r="G92" s="102"/>
      <c r="J92" s="56"/>
      <c r="M92" s="73"/>
      <c r="N92" s="73"/>
      <c r="O92" s="73"/>
      <c r="P92" s="73"/>
      <c r="Q92" s="73"/>
      <c r="R92" s="56"/>
      <c r="S92" s="56"/>
      <c r="T92" s="56"/>
      <c r="U92" s="56"/>
      <c r="V92" s="56"/>
      <c r="W92" s="56"/>
      <c r="X92" s="56"/>
      <c r="Y92" s="56"/>
      <c r="Z92" s="56"/>
      <c r="AA92" s="56"/>
    </row>
    <row r="93" spans="1:27" s="72" customFormat="1" x14ac:dyDescent="0.2">
      <c r="A93" s="102"/>
      <c r="B93" s="102"/>
      <c r="C93" s="102"/>
      <c r="D93" s="102"/>
      <c r="E93" s="102"/>
      <c r="F93" s="102"/>
      <c r="G93" s="102"/>
      <c r="J93" s="56"/>
      <c r="M93" s="73"/>
      <c r="N93" s="73"/>
      <c r="O93" s="73"/>
      <c r="P93" s="73"/>
      <c r="Q93" s="73"/>
      <c r="R93" s="56"/>
      <c r="S93" s="56"/>
      <c r="T93" s="56"/>
      <c r="U93" s="56"/>
      <c r="V93" s="56"/>
      <c r="W93" s="56"/>
      <c r="X93" s="56"/>
      <c r="Y93" s="56"/>
      <c r="Z93" s="56"/>
      <c r="AA93" s="56"/>
    </row>
    <row r="94" spans="1:27" s="72" customFormat="1" x14ac:dyDescent="0.2">
      <c r="A94" s="102"/>
      <c r="B94" s="102"/>
      <c r="C94" s="102"/>
      <c r="D94" s="102"/>
      <c r="E94" s="102"/>
      <c r="F94" s="102"/>
      <c r="G94" s="102"/>
      <c r="J94" s="56"/>
      <c r="M94" s="73"/>
      <c r="N94" s="73"/>
      <c r="O94" s="73"/>
      <c r="P94" s="73"/>
      <c r="Q94" s="73"/>
      <c r="R94" s="56"/>
      <c r="S94" s="56"/>
      <c r="T94" s="56"/>
      <c r="U94" s="56"/>
      <c r="V94" s="56"/>
      <c r="W94" s="56"/>
      <c r="X94" s="56"/>
      <c r="Y94" s="56"/>
      <c r="Z94" s="56"/>
      <c r="AA94" s="56"/>
    </row>
    <row r="95" spans="1:27" s="72" customFormat="1" x14ac:dyDescent="0.2">
      <c r="A95" s="102"/>
      <c r="B95" s="102"/>
      <c r="C95" s="102"/>
      <c r="D95" s="102"/>
      <c r="E95" s="102"/>
      <c r="F95" s="102"/>
      <c r="G95" s="102"/>
      <c r="J95" s="56"/>
      <c r="M95" s="73"/>
      <c r="N95" s="73"/>
      <c r="O95" s="73"/>
      <c r="P95" s="73"/>
      <c r="Q95" s="73"/>
      <c r="R95" s="56"/>
      <c r="S95" s="56"/>
      <c r="T95" s="56"/>
      <c r="U95" s="56"/>
      <c r="V95" s="56"/>
      <c r="W95" s="56"/>
      <c r="X95" s="56"/>
      <c r="Y95" s="56"/>
      <c r="Z95" s="56"/>
      <c r="AA95" s="56"/>
    </row>
    <row r="96" spans="1:27" s="72" customFormat="1" x14ac:dyDescent="0.2">
      <c r="A96" s="102"/>
      <c r="B96" s="102"/>
      <c r="C96" s="102"/>
      <c r="D96" s="102"/>
      <c r="E96" s="102"/>
      <c r="F96" s="102"/>
      <c r="G96" s="102"/>
      <c r="J96" s="56"/>
      <c r="M96" s="73"/>
      <c r="N96" s="73"/>
      <c r="O96" s="73"/>
      <c r="P96" s="73"/>
      <c r="Q96" s="73"/>
      <c r="R96" s="56"/>
      <c r="S96" s="56"/>
      <c r="T96" s="56"/>
      <c r="U96" s="56"/>
      <c r="V96" s="56"/>
      <c r="W96" s="56"/>
      <c r="X96" s="56"/>
      <c r="Y96" s="56"/>
      <c r="Z96" s="56"/>
      <c r="AA96" s="56"/>
    </row>
    <row r="97" spans="1:27" s="72" customFormat="1" x14ac:dyDescent="0.2">
      <c r="A97" s="102"/>
      <c r="B97" s="102"/>
      <c r="C97" s="102"/>
      <c r="D97" s="102"/>
      <c r="E97" s="102"/>
      <c r="F97" s="102"/>
      <c r="G97" s="102"/>
      <c r="J97" s="56"/>
      <c r="M97" s="73"/>
      <c r="N97" s="73"/>
      <c r="O97" s="73"/>
      <c r="P97" s="73"/>
      <c r="Q97" s="73"/>
      <c r="R97" s="56"/>
      <c r="S97" s="56"/>
      <c r="T97" s="56"/>
      <c r="U97" s="56"/>
      <c r="V97" s="56"/>
      <c r="W97" s="56"/>
      <c r="X97" s="56"/>
      <c r="Y97" s="56"/>
      <c r="Z97" s="56"/>
      <c r="AA97" s="56"/>
    </row>
    <row r="98" spans="1:27" s="72" customFormat="1" x14ac:dyDescent="0.2">
      <c r="A98" s="102"/>
      <c r="B98" s="102"/>
      <c r="C98" s="102"/>
      <c r="D98" s="102"/>
      <c r="E98" s="102"/>
      <c r="F98" s="102"/>
      <c r="G98" s="102"/>
      <c r="J98" s="56"/>
      <c r="M98" s="73"/>
      <c r="N98" s="73"/>
      <c r="O98" s="73"/>
      <c r="P98" s="73"/>
      <c r="Q98" s="73"/>
      <c r="R98" s="56"/>
      <c r="S98" s="56"/>
      <c r="T98" s="56"/>
      <c r="U98" s="56"/>
      <c r="V98" s="56"/>
      <c r="W98" s="56"/>
      <c r="X98" s="56"/>
      <c r="Y98" s="56"/>
      <c r="Z98" s="56"/>
      <c r="AA98" s="56"/>
    </row>
    <row r="99" spans="1:27" s="72" customFormat="1" x14ac:dyDescent="0.2">
      <c r="A99" s="102"/>
      <c r="B99" s="102"/>
      <c r="C99" s="102"/>
      <c r="D99" s="102"/>
      <c r="E99" s="102"/>
      <c r="F99" s="102"/>
      <c r="G99" s="102"/>
      <c r="J99" s="56"/>
      <c r="M99" s="73"/>
      <c r="N99" s="73"/>
      <c r="O99" s="73"/>
      <c r="P99" s="73"/>
      <c r="Q99" s="73"/>
      <c r="R99" s="56"/>
      <c r="S99" s="56"/>
      <c r="T99" s="56"/>
      <c r="U99" s="56"/>
      <c r="V99" s="56"/>
      <c r="W99" s="56"/>
      <c r="X99" s="56"/>
      <c r="Y99" s="56"/>
      <c r="Z99" s="56"/>
      <c r="AA99" s="56"/>
    </row>
    <row r="100" spans="1:27" s="72" customFormat="1" x14ac:dyDescent="0.2">
      <c r="A100" s="102"/>
      <c r="B100" s="102"/>
      <c r="C100" s="102"/>
      <c r="D100" s="102"/>
      <c r="E100" s="102"/>
      <c r="F100" s="102"/>
      <c r="G100" s="102"/>
      <c r="J100" s="56"/>
      <c r="M100" s="73"/>
      <c r="N100" s="73"/>
      <c r="O100" s="73"/>
      <c r="P100" s="73"/>
      <c r="Q100" s="73"/>
      <c r="R100" s="56"/>
      <c r="S100" s="56"/>
      <c r="T100" s="56"/>
      <c r="U100" s="56"/>
      <c r="V100" s="56"/>
      <c r="W100" s="56"/>
      <c r="X100" s="56"/>
      <c r="Y100" s="56"/>
      <c r="Z100" s="56"/>
      <c r="AA100" s="56"/>
    </row>
    <row r="101" spans="1:27" s="72" customFormat="1" x14ac:dyDescent="0.2">
      <c r="A101" s="102"/>
      <c r="B101" s="102"/>
      <c r="C101" s="102"/>
      <c r="D101" s="102"/>
      <c r="E101" s="102"/>
      <c r="F101" s="102"/>
      <c r="G101" s="102"/>
      <c r="J101" s="56"/>
      <c r="M101" s="73"/>
      <c r="N101" s="73"/>
      <c r="O101" s="73"/>
      <c r="P101" s="73"/>
      <c r="Q101" s="73"/>
      <c r="R101" s="56"/>
      <c r="S101" s="56"/>
      <c r="T101" s="56"/>
      <c r="U101" s="56"/>
      <c r="V101" s="56"/>
      <c r="W101" s="56"/>
      <c r="X101" s="56"/>
      <c r="Y101" s="56"/>
      <c r="Z101" s="56"/>
      <c r="AA101" s="56"/>
    </row>
    <row r="102" spans="1:27" s="72" customFormat="1" x14ac:dyDescent="0.2">
      <c r="A102" s="102"/>
      <c r="B102" s="102"/>
      <c r="C102" s="102"/>
      <c r="D102" s="102"/>
      <c r="E102" s="102"/>
      <c r="F102" s="102"/>
      <c r="G102" s="102"/>
      <c r="J102" s="56"/>
      <c r="M102" s="73"/>
      <c r="N102" s="73"/>
      <c r="O102" s="73"/>
      <c r="P102" s="73"/>
      <c r="Q102" s="73"/>
      <c r="R102" s="56"/>
      <c r="S102" s="56"/>
      <c r="T102" s="56"/>
      <c r="U102" s="56"/>
      <c r="V102" s="56"/>
      <c r="W102" s="56"/>
      <c r="X102" s="56"/>
      <c r="Y102" s="56"/>
      <c r="Z102" s="56"/>
      <c r="AA102" s="56"/>
    </row>
    <row r="103" spans="1:27" s="72" customFormat="1" x14ac:dyDescent="0.2">
      <c r="A103" s="102"/>
      <c r="B103" s="102"/>
      <c r="C103" s="102"/>
      <c r="D103" s="102"/>
      <c r="E103" s="102"/>
      <c r="F103" s="102"/>
      <c r="G103" s="102"/>
      <c r="J103" s="56"/>
      <c r="M103" s="73"/>
      <c r="N103" s="73"/>
      <c r="O103" s="73"/>
      <c r="P103" s="73"/>
      <c r="Q103" s="73"/>
      <c r="R103" s="56"/>
      <c r="S103" s="56"/>
      <c r="T103" s="56"/>
      <c r="U103" s="56"/>
      <c r="V103" s="56"/>
      <c r="W103" s="56"/>
      <c r="X103" s="56"/>
      <c r="Y103" s="56"/>
      <c r="Z103" s="56"/>
      <c r="AA103" s="56"/>
    </row>
    <row r="104" spans="1:27" s="72" customFormat="1" x14ac:dyDescent="0.2">
      <c r="A104" s="102"/>
      <c r="B104" s="102"/>
      <c r="C104" s="102"/>
      <c r="D104" s="102"/>
      <c r="E104" s="102"/>
      <c r="F104" s="102"/>
      <c r="G104" s="102"/>
      <c r="J104" s="56"/>
      <c r="M104" s="73"/>
      <c r="N104" s="73"/>
      <c r="O104" s="73"/>
      <c r="P104" s="73"/>
      <c r="Q104" s="73"/>
      <c r="R104" s="56"/>
      <c r="S104" s="56"/>
      <c r="T104" s="56"/>
      <c r="U104" s="56"/>
      <c r="V104" s="56"/>
      <c r="W104" s="56"/>
      <c r="X104" s="56"/>
      <c r="Y104" s="56"/>
      <c r="Z104" s="56"/>
      <c r="AA104" s="56"/>
    </row>
    <row r="105" spans="1:27" s="72" customFormat="1" x14ac:dyDescent="0.2">
      <c r="A105" s="102"/>
      <c r="B105" s="102"/>
      <c r="C105" s="102"/>
      <c r="D105" s="102"/>
      <c r="E105" s="102"/>
      <c r="F105" s="102"/>
      <c r="G105" s="102"/>
      <c r="J105" s="56"/>
      <c r="M105" s="73"/>
      <c r="N105" s="73"/>
      <c r="O105" s="73"/>
      <c r="P105" s="73"/>
      <c r="Q105" s="73"/>
      <c r="R105" s="56"/>
      <c r="S105" s="56"/>
      <c r="T105" s="56"/>
      <c r="U105" s="56"/>
      <c r="V105" s="56"/>
      <c r="W105" s="56"/>
      <c r="X105" s="56"/>
      <c r="Y105" s="56"/>
      <c r="Z105" s="56"/>
      <c r="AA105" s="56"/>
    </row>
    <row r="106" spans="1:27" s="72" customFormat="1" x14ac:dyDescent="0.2">
      <c r="A106" s="102"/>
      <c r="B106" s="102"/>
      <c r="C106" s="102"/>
      <c r="D106" s="102"/>
      <c r="E106" s="102"/>
      <c r="F106" s="102"/>
      <c r="G106" s="102"/>
      <c r="J106" s="56"/>
      <c r="M106" s="73"/>
      <c r="N106" s="73"/>
      <c r="O106" s="73"/>
      <c r="P106" s="73"/>
      <c r="Q106" s="73"/>
      <c r="R106" s="56"/>
      <c r="S106" s="56"/>
      <c r="T106" s="56"/>
      <c r="U106" s="56"/>
      <c r="V106" s="56"/>
      <c r="W106" s="56"/>
      <c r="X106" s="56"/>
      <c r="Y106" s="56"/>
      <c r="Z106" s="56"/>
      <c r="AA106" s="56"/>
    </row>
    <row r="107" spans="1:27" s="72" customFormat="1" x14ac:dyDescent="0.2">
      <c r="A107" s="102"/>
      <c r="B107" s="102"/>
      <c r="C107" s="102"/>
      <c r="D107" s="102"/>
      <c r="E107" s="102"/>
      <c r="F107" s="102"/>
      <c r="G107" s="102"/>
      <c r="J107" s="56"/>
      <c r="M107" s="73"/>
      <c r="N107" s="73"/>
      <c r="O107" s="73"/>
      <c r="P107" s="73"/>
      <c r="Q107" s="73"/>
      <c r="R107" s="56"/>
      <c r="S107" s="56"/>
      <c r="T107" s="56"/>
      <c r="U107" s="56"/>
      <c r="V107" s="56"/>
      <c r="W107" s="56"/>
      <c r="X107" s="56"/>
      <c r="Y107" s="56"/>
      <c r="Z107" s="56"/>
      <c r="AA107" s="56"/>
    </row>
    <row r="108" spans="1:27" s="72" customFormat="1" x14ac:dyDescent="0.2">
      <c r="A108" s="102"/>
      <c r="B108" s="102"/>
      <c r="C108" s="102"/>
      <c r="D108" s="102"/>
      <c r="E108" s="102"/>
      <c r="F108" s="102"/>
      <c r="G108" s="102"/>
      <c r="J108" s="56"/>
      <c r="M108" s="73"/>
      <c r="N108" s="73"/>
      <c r="O108" s="73"/>
      <c r="P108" s="73"/>
      <c r="Q108" s="73"/>
      <c r="R108" s="56"/>
      <c r="S108" s="56"/>
      <c r="T108" s="56"/>
      <c r="U108" s="56"/>
      <c r="V108" s="56"/>
      <c r="W108" s="56"/>
      <c r="X108" s="56"/>
      <c r="Y108" s="56"/>
      <c r="Z108" s="56"/>
      <c r="AA108" s="56"/>
    </row>
    <row r="109" spans="1:27" s="72" customFormat="1" x14ac:dyDescent="0.2">
      <c r="A109" s="102"/>
      <c r="B109" s="102"/>
      <c r="C109" s="102"/>
      <c r="D109" s="102"/>
      <c r="E109" s="102"/>
      <c r="F109" s="102"/>
      <c r="G109" s="102"/>
      <c r="J109" s="56"/>
      <c r="M109" s="73"/>
      <c r="N109" s="73"/>
      <c r="O109" s="73"/>
      <c r="P109" s="73"/>
      <c r="Q109" s="73"/>
      <c r="R109" s="56"/>
      <c r="S109" s="56"/>
      <c r="T109" s="56"/>
      <c r="U109" s="56"/>
      <c r="V109" s="56"/>
      <c r="W109" s="56"/>
      <c r="X109" s="56"/>
      <c r="Y109" s="56"/>
      <c r="Z109" s="56"/>
      <c r="AA109" s="56"/>
    </row>
    <row r="110" spans="1:27" s="72" customFormat="1" x14ac:dyDescent="0.2">
      <c r="A110" s="102"/>
      <c r="B110" s="102"/>
      <c r="C110" s="102"/>
      <c r="D110" s="102"/>
      <c r="E110" s="102"/>
      <c r="F110" s="102"/>
      <c r="G110" s="102"/>
      <c r="J110" s="56"/>
      <c r="M110" s="73"/>
      <c r="N110" s="73"/>
      <c r="O110" s="73"/>
      <c r="P110" s="73"/>
      <c r="Q110" s="73"/>
      <c r="R110" s="56"/>
      <c r="S110" s="56"/>
      <c r="T110" s="56"/>
      <c r="U110" s="56"/>
      <c r="V110" s="56"/>
      <c r="W110" s="56"/>
      <c r="X110" s="56"/>
      <c r="Y110" s="56"/>
      <c r="Z110" s="56"/>
      <c r="AA110" s="56"/>
    </row>
    <row r="111" spans="1:27" s="72" customFormat="1" x14ac:dyDescent="0.2">
      <c r="A111" s="102"/>
      <c r="B111" s="102"/>
      <c r="C111" s="102"/>
      <c r="D111" s="102"/>
      <c r="E111" s="102"/>
      <c r="F111" s="102"/>
      <c r="G111" s="102"/>
      <c r="J111" s="56"/>
      <c r="M111" s="73"/>
      <c r="N111" s="73"/>
      <c r="O111" s="73"/>
      <c r="P111" s="73"/>
      <c r="Q111" s="73"/>
      <c r="R111" s="56"/>
      <c r="S111" s="56"/>
      <c r="T111" s="56"/>
      <c r="U111" s="56"/>
      <c r="V111" s="56"/>
      <c r="W111" s="56"/>
      <c r="X111" s="56"/>
      <c r="Y111" s="56"/>
      <c r="Z111" s="56"/>
      <c r="AA111" s="56"/>
    </row>
    <row r="112" spans="1:27" s="72" customFormat="1" x14ac:dyDescent="0.2">
      <c r="A112" s="102"/>
      <c r="B112" s="102"/>
      <c r="C112" s="102"/>
      <c r="D112" s="102"/>
      <c r="E112" s="102"/>
      <c r="F112" s="102"/>
      <c r="G112" s="102"/>
      <c r="J112" s="56"/>
      <c r="M112" s="73"/>
      <c r="N112" s="73"/>
      <c r="O112" s="73"/>
      <c r="P112" s="73"/>
      <c r="Q112" s="73"/>
      <c r="R112" s="56"/>
      <c r="S112" s="56"/>
      <c r="T112" s="56"/>
      <c r="U112" s="56"/>
      <c r="V112" s="56"/>
      <c r="W112" s="56"/>
      <c r="X112" s="56"/>
      <c r="Y112" s="56"/>
      <c r="Z112" s="56"/>
      <c r="AA112" s="56"/>
    </row>
    <row r="113" spans="1:27" s="72" customFormat="1" x14ac:dyDescent="0.2">
      <c r="A113" s="102"/>
      <c r="B113" s="102"/>
      <c r="C113" s="102"/>
      <c r="D113" s="102"/>
      <c r="E113" s="102"/>
      <c r="F113" s="102"/>
      <c r="G113" s="102"/>
      <c r="J113" s="56"/>
      <c r="M113" s="73"/>
      <c r="N113" s="73"/>
      <c r="O113" s="73"/>
      <c r="P113" s="73"/>
      <c r="Q113" s="73"/>
      <c r="R113" s="56"/>
      <c r="S113" s="56"/>
      <c r="T113" s="56"/>
      <c r="U113" s="56"/>
      <c r="V113" s="56"/>
      <c r="W113" s="56"/>
      <c r="X113" s="56"/>
      <c r="Y113" s="56"/>
      <c r="Z113" s="56"/>
      <c r="AA113" s="56"/>
    </row>
    <row r="114" spans="1:27" s="72" customFormat="1" x14ac:dyDescent="0.2">
      <c r="A114" s="102"/>
      <c r="B114" s="102"/>
      <c r="C114" s="102"/>
      <c r="D114" s="102"/>
      <c r="E114" s="102"/>
      <c r="F114" s="102"/>
      <c r="G114" s="102"/>
      <c r="J114" s="56"/>
      <c r="M114" s="73"/>
      <c r="N114" s="73"/>
      <c r="O114" s="73"/>
      <c r="P114" s="73"/>
      <c r="Q114" s="73"/>
      <c r="R114" s="56"/>
      <c r="S114" s="56"/>
      <c r="T114" s="56"/>
      <c r="U114" s="56"/>
      <c r="V114" s="56"/>
      <c r="W114" s="56"/>
      <c r="X114" s="56"/>
      <c r="Y114" s="56"/>
      <c r="Z114" s="56"/>
      <c r="AA114" s="56"/>
    </row>
    <row r="115" spans="1:27" s="72" customFormat="1" x14ac:dyDescent="0.2">
      <c r="A115" s="102"/>
      <c r="B115" s="102"/>
      <c r="C115" s="102"/>
      <c r="D115" s="102"/>
      <c r="E115" s="102"/>
      <c r="F115" s="102"/>
      <c r="G115" s="102"/>
      <c r="J115" s="56"/>
      <c r="M115" s="73"/>
      <c r="N115" s="73"/>
      <c r="O115" s="73"/>
      <c r="P115" s="73"/>
      <c r="Q115" s="73"/>
      <c r="R115" s="56"/>
      <c r="S115" s="56"/>
      <c r="T115" s="56"/>
      <c r="U115" s="56"/>
      <c r="V115" s="56"/>
      <c r="W115" s="56"/>
      <c r="X115" s="56"/>
      <c r="Y115" s="56"/>
      <c r="Z115" s="56"/>
      <c r="AA115" s="56"/>
    </row>
    <row r="116" spans="1:27" s="72" customFormat="1" x14ac:dyDescent="0.2">
      <c r="A116" s="102"/>
      <c r="B116" s="102"/>
      <c r="C116" s="102"/>
      <c r="D116" s="102"/>
      <c r="E116" s="102"/>
      <c r="F116" s="102"/>
      <c r="G116" s="102"/>
      <c r="J116" s="56"/>
      <c r="M116" s="73"/>
      <c r="N116" s="73"/>
      <c r="O116" s="73"/>
      <c r="P116" s="73"/>
      <c r="Q116" s="73"/>
      <c r="R116" s="56"/>
      <c r="S116" s="56"/>
      <c r="T116" s="56"/>
      <c r="U116" s="56"/>
      <c r="V116" s="56"/>
      <c r="W116" s="56"/>
      <c r="X116" s="56"/>
      <c r="Y116" s="56"/>
      <c r="Z116" s="56"/>
      <c r="AA116" s="56"/>
    </row>
    <row r="117" spans="1:27" s="72" customFormat="1" x14ac:dyDescent="0.2">
      <c r="A117" s="102"/>
      <c r="B117" s="102"/>
      <c r="C117" s="102"/>
      <c r="D117" s="102"/>
      <c r="E117" s="102"/>
      <c r="F117" s="102"/>
      <c r="G117" s="102"/>
      <c r="J117" s="56"/>
      <c r="M117" s="73"/>
      <c r="N117" s="73"/>
      <c r="O117" s="73"/>
      <c r="P117" s="73"/>
      <c r="Q117" s="73"/>
      <c r="R117" s="56"/>
      <c r="S117" s="56"/>
      <c r="T117" s="56"/>
      <c r="U117" s="56"/>
      <c r="V117" s="56"/>
      <c r="W117" s="56"/>
      <c r="X117" s="56"/>
      <c r="Y117" s="56"/>
      <c r="Z117" s="56"/>
      <c r="AA117" s="56"/>
    </row>
    <row r="118" spans="1:27" s="72" customFormat="1" x14ac:dyDescent="0.2">
      <c r="A118" s="102"/>
      <c r="B118" s="102"/>
      <c r="C118" s="102"/>
      <c r="D118" s="102"/>
      <c r="E118" s="102"/>
      <c r="F118" s="102"/>
      <c r="G118" s="102"/>
      <c r="J118" s="56"/>
      <c r="M118" s="73"/>
      <c r="N118" s="73"/>
      <c r="O118" s="73"/>
      <c r="P118" s="73"/>
      <c r="Q118" s="73"/>
      <c r="R118" s="56"/>
      <c r="S118" s="56"/>
      <c r="T118" s="56"/>
      <c r="U118" s="56"/>
      <c r="V118" s="56"/>
      <c r="W118" s="56"/>
      <c r="X118" s="56"/>
      <c r="Y118" s="56"/>
      <c r="Z118" s="56"/>
      <c r="AA118" s="56"/>
    </row>
    <row r="119" spans="1:27" s="72" customFormat="1" x14ac:dyDescent="0.2">
      <c r="A119" s="102"/>
      <c r="B119" s="102"/>
      <c r="C119" s="102"/>
      <c r="D119" s="102"/>
      <c r="E119" s="102"/>
      <c r="F119" s="102"/>
      <c r="G119" s="102"/>
      <c r="J119" s="56"/>
      <c r="M119" s="73"/>
      <c r="N119" s="73"/>
      <c r="O119" s="73"/>
      <c r="P119" s="73"/>
      <c r="Q119" s="73"/>
      <c r="R119" s="56"/>
      <c r="S119" s="56"/>
      <c r="T119" s="56"/>
      <c r="U119" s="56"/>
      <c r="V119" s="56"/>
      <c r="W119" s="56"/>
      <c r="X119" s="56"/>
      <c r="Y119" s="56"/>
      <c r="Z119" s="56"/>
      <c r="AA119" s="56"/>
    </row>
    <row r="120" spans="1:27" s="72" customFormat="1" x14ac:dyDescent="0.2">
      <c r="A120" s="102"/>
      <c r="B120" s="102"/>
      <c r="C120" s="102"/>
      <c r="D120" s="102"/>
      <c r="E120" s="102"/>
      <c r="F120" s="102"/>
      <c r="G120" s="102"/>
      <c r="J120" s="56"/>
      <c r="M120" s="73"/>
      <c r="N120" s="73"/>
      <c r="O120" s="73"/>
      <c r="P120" s="73"/>
      <c r="Q120" s="73"/>
      <c r="R120" s="56"/>
      <c r="S120" s="56"/>
      <c r="T120" s="56"/>
      <c r="U120" s="56"/>
      <c r="V120" s="56"/>
      <c r="W120" s="56"/>
      <c r="X120" s="56"/>
      <c r="Y120" s="56"/>
      <c r="Z120" s="56"/>
      <c r="AA120" s="56"/>
    </row>
    <row r="121" spans="1:27" s="72" customFormat="1" x14ac:dyDescent="0.2">
      <c r="A121" s="102"/>
      <c r="B121" s="102"/>
      <c r="C121" s="102"/>
      <c r="D121" s="102"/>
      <c r="E121" s="102"/>
      <c r="F121" s="102"/>
      <c r="G121" s="102"/>
      <c r="J121" s="56"/>
      <c r="M121" s="73"/>
      <c r="N121" s="73"/>
      <c r="O121" s="73"/>
      <c r="P121" s="73"/>
      <c r="Q121" s="73"/>
      <c r="R121" s="56"/>
      <c r="S121" s="56"/>
      <c r="T121" s="56"/>
      <c r="U121" s="56"/>
      <c r="V121" s="56"/>
      <c r="W121" s="56"/>
      <c r="X121" s="56"/>
      <c r="Y121" s="56"/>
      <c r="Z121" s="56"/>
      <c r="AA121" s="56"/>
    </row>
    <row r="122" spans="1:27" s="72" customFormat="1" x14ac:dyDescent="0.2">
      <c r="A122" s="102"/>
      <c r="B122" s="102"/>
      <c r="C122" s="102"/>
      <c r="D122" s="102"/>
      <c r="E122" s="102"/>
      <c r="F122" s="102"/>
      <c r="G122" s="102"/>
      <c r="J122" s="56"/>
      <c r="M122" s="73"/>
      <c r="N122" s="73"/>
      <c r="O122" s="73"/>
      <c r="P122" s="73"/>
      <c r="Q122" s="73"/>
      <c r="R122" s="56"/>
      <c r="S122" s="56"/>
      <c r="T122" s="56"/>
      <c r="U122" s="56"/>
      <c r="V122" s="56"/>
      <c r="W122" s="56"/>
      <c r="X122" s="56"/>
      <c r="Y122" s="56"/>
      <c r="Z122" s="56"/>
      <c r="AA122" s="56"/>
    </row>
    <row r="123" spans="1:27" s="72" customFormat="1" x14ac:dyDescent="0.2">
      <c r="A123" s="102"/>
      <c r="B123" s="102"/>
      <c r="C123" s="102"/>
      <c r="D123" s="102"/>
      <c r="E123" s="102"/>
      <c r="F123" s="102"/>
      <c r="G123" s="102"/>
      <c r="J123" s="56"/>
      <c r="M123" s="73"/>
      <c r="N123" s="73"/>
      <c r="O123" s="73"/>
      <c r="P123" s="73"/>
      <c r="Q123" s="73"/>
      <c r="R123" s="56"/>
      <c r="S123" s="56"/>
      <c r="T123" s="56"/>
      <c r="U123" s="56"/>
      <c r="V123" s="56"/>
      <c r="W123" s="56"/>
      <c r="X123" s="56"/>
      <c r="Y123" s="56"/>
      <c r="Z123" s="56"/>
      <c r="AA123" s="56"/>
    </row>
    <row r="124" spans="1:27" s="72" customFormat="1" x14ac:dyDescent="0.2">
      <c r="A124" s="102"/>
      <c r="B124" s="102"/>
      <c r="C124" s="102"/>
      <c r="D124" s="102"/>
      <c r="E124" s="102"/>
      <c r="F124" s="102"/>
      <c r="G124" s="102"/>
      <c r="J124" s="56"/>
      <c r="M124" s="73"/>
      <c r="N124" s="73"/>
      <c r="O124" s="73"/>
      <c r="P124" s="73"/>
      <c r="Q124" s="73"/>
      <c r="R124" s="56"/>
      <c r="S124" s="56"/>
      <c r="T124" s="56"/>
      <c r="U124" s="56"/>
      <c r="V124" s="56"/>
      <c r="W124" s="56"/>
      <c r="X124" s="56"/>
      <c r="Y124" s="56"/>
      <c r="Z124" s="56"/>
      <c r="AA124" s="56"/>
    </row>
    <row r="125" spans="1:27" s="72" customFormat="1" x14ac:dyDescent="0.2">
      <c r="A125" s="102"/>
      <c r="B125" s="102"/>
      <c r="C125" s="102"/>
      <c r="D125" s="102"/>
      <c r="E125" s="102"/>
      <c r="F125" s="102"/>
      <c r="G125" s="102"/>
      <c r="J125" s="56"/>
      <c r="M125" s="73"/>
      <c r="N125" s="73"/>
      <c r="O125" s="73"/>
      <c r="P125" s="73"/>
      <c r="Q125" s="73"/>
      <c r="R125" s="56"/>
      <c r="S125" s="56"/>
      <c r="T125" s="56"/>
      <c r="U125" s="56"/>
      <c r="V125" s="56"/>
      <c r="W125" s="56"/>
      <c r="X125" s="56"/>
      <c r="Y125" s="56"/>
      <c r="Z125" s="56"/>
      <c r="AA125" s="56"/>
    </row>
    <row r="126" spans="1:27" s="72" customFormat="1" x14ac:dyDescent="0.2">
      <c r="A126" s="102"/>
      <c r="B126" s="102"/>
      <c r="C126" s="102"/>
      <c r="D126" s="102"/>
      <c r="E126" s="102"/>
      <c r="F126" s="102"/>
      <c r="G126" s="102"/>
      <c r="J126" s="56"/>
      <c r="M126" s="73"/>
      <c r="N126" s="73"/>
      <c r="O126" s="73"/>
      <c r="P126" s="73"/>
      <c r="Q126" s="73"/>
      <c r="R126" s="56"/>
      <c r="S126" s="56"/>
      <c r="T126" s="56"/>
      <c r="U126" s="56"/>
      <c r="V126" s="56"/>
      <c r="W126" s="56"/>
      <c r="X126" s="56"/>
      <c r="Y126" s="56"/>
      <c r="Z126" s="56"/>
      <c r="AA126" s="56"/>
    </row>
    <row r="127" spans="1:27" s="72" customFormat="1" x14ac:dyDescent="0.2">
      <c r="A127" s="102"/>
      <c r="B127" s="102"/>
      <c r="C127" s="102"/>
      <c r="D127" s="102"/>
      <c r="E127" s="102"/>
      <c r="F127" s="102"/>
      <c r="G127" s="102"/>
      <c r="J127" s="56"/>
      <c r="M127" s="73"/>
      <c r="N127" s="73"/>
      <c r="O127" s="73"/>
      <c r="P127" s="73"/>
      <c r="Q127" s="73"/>
      <c r="R127" s="56"/>
      <c r="S127" s="56"/>
      <c r="T127" s="56"/>
      <c r="U127" s="56"/>
      <c r="V127" s="56"/>
      <c r="W127" s="56"/>
      <c r="X127" s="56"/>
      <c r="Y127" s="56"/>
      <c r="Z127" s="56"/>
      <c r="AA127" s="56"/>
    </row>
    <row r="128" spans="1:27" s="72" customFormat="1" x14ac:dyDescent="0.2">
      <c r="A128" s="102"/>
      <c r="B128" s="102"/>
      <c r="C128" s="102"/>
      <c r="D128" s="102"/>
      <c r="E128" s="102"/>
      <c r="F128" s="102"/>
      <c r="G128" s="102"/>
      <c r="J128" s="56"/>
      <c r="M128" s="73"/>
      <c r="N128" s="73"/>
      <c r="O128" s="73"/>
      <c r="P128" s="73"/>
      <c r="Q128" s="73"/>
      <c r="R128" s="56"/>
      <c r="S128" s="56"/>
      <c r="T128" s="56"/>
      <c r="U128" s="56"/>
      <c r="V128" s="56"/>
      <c r="W128" s="56"/>
      <c r="X128" s="56"/>
      <c r="Y128" s="56"/>
      <c r="Z128" s="56"/>
      <c r="AA128" s="56"/>
    </row>
  </sheetData>
  <mergeCells count="13">
    <mergeCell ref="D38:E38"/>
    <mergeCell ref="J38:L38"/>
    <mergeCell ref="R38:T38"/>
    <mergeCell ref="D37:E37"/>
    <mergeCell ref="J37:L37"/>
    <mergeCell ref="R37:T37"/>
    <mergeCell ref="L10:O10"/>
    <mergeCell ref="P10:Q10"/>
    <mergeCell ref="R10:V10"/>
    <mergeCell ref="W10:X10"/>
    <mergeCell ref="D34:E34"/>
    <mergeCell ref="J34:L34"/>
    <mergeCell ref="R34:T34"/>
  </mergeCells>
  <pageMargins left="0.74803149606299213" right="0.74803149606299213" top="0.98425196850393704" bottom="0.98425196850393704" header="0" footer="0.39370078740157483"/>
  <pageSetup scale="60" orientation="landscape" r:id="rId1"/>
  <headerFooter alignWithMargins="0">
    <oddFooter>&amp;C&amp;"Calibri,Normal"&amp;9&amp;P/&amp;N&amp;R&amp;"Calibri,Normal"&amp;9PP-FM-0R-00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75" workbookViewId="0">
      <selection activeCell="C16" sqref="C16"/>
    </sheetView>
  </sheetViews>
  <sheetFormatPr baseColWidth="10" defaultRowHeight="12.75" x14ac:dyDescent="0.2"/>
  <cols>
    <col min="1" max="1" width="22.42578125" style="141" customWidth="1"/>
    <col min="2" max="2" width="35.42578125" style="141" customWidth="1"/>
    <col min="3" max="3" width="14.7109375" style="185" customWidth="1"/>
    <col min="4" max="4" width="15.7109375" style="185" customWidth="1"/>
    <col min="5" max="5" width="20.42578125" style="185" customWidth="1"/>
    <col min="6" max="6" width="13.42578125" style="141" customWidth="1"/>
    <col min="7" max="7" width="11.42578125" style="141"/>
    <col min="8" max="8" width="27.5703125" style="141" customWidth="1"/>
    <col min="9" max="16384" width="11.42578125" style="141"/>
  </cols>
  <sheetData>
    <row r="1" spans="1:8" x14ac:dyDescent="0.2">
      <c r="A1" s="137"/>
      <c r="B1" s="138"/>
      <c r="C1" s="139"/>
      <c r="D1" s="139"/>
      <c r="E1" s="139"/>
      <c r="F1" s="138"/>
      <c r="G1" s="138"/>
      <c r="H1" s="140"/>
    </row>
    <row r="2" spans="1:8" x14ac:dyDescent="0.2">
      <c r="A2" s="321"/>
      <c r="B2" s="322"/>
      <c r="C2" s="322"/>
      <c r="D2" s="322"/>
      <c r="E2" s="322"/>
      <c r="F2" s="322"/>
      <c r="G2" s="142"/>
      <c r="H2" s="143"/>
    </row>
    <row r="3" spans="1:8" x14ac:dyDescent="0.2">
      <c r="A3" s="321"/>
      <c r="B3" s="322"/>
      <c r="C3" s="322"/>
      <c r="D3" s="322"/>
      <c r="E3" s="322"/>
      <c r="F3" s="322"/>
      <c r="G3" s="142"/>
      <c r="H3" s="143"/>
    </row>
    <row r="4" spans="1:8" x14ac:dyDescent="0.2">
      <c r="A4" s="321"/>
      <c r="B4" s="322"/>
      <c r="C4" s="322"/>
      <c r="D4" s="322"/>
      <c r="E4" s="322"/>
      <c r="F4" s="322"/>
      <c r="G4" s="142"/>
      <c r="H4" s="143"/>
    </row>
    <row r="5" spans="1:8" x14ac:dyDescent="0.2">
      <c r="A5" s="144"/>
      <c r="B5" s="142"/>
      <c r="C5" s="145"/>
      <c r="D5" s="145"/>
      <c r="E5" s="145"/>
      <c r="F5" s="142"/>
      <c r="G5" s="142"/>
      <c r="H5" s="146"/>
    </row>
    <row r="6" spans="1:8" x14ac:dyDescent="0.2">
      <c r="A6" s="147"/>
      <c r="B6" s="148"/>
      <c r="C6" s="149"/>
      <c r="D6" s="149"/>
      <c r="E6" s="150"/>
      <c r="F6" s="148"/>
      <c r="G6" s="148"/>
      <c r="H6" s="151"/>
    </row>
    <row r="7" spans="1:8" x14ac:dyDescent="0.2">
      <c r="A7" s="152"/>
      <c r="B7" s="152"/>
      <c r="C7" s="153"/>
      <c r="D7" s="153"/>
      <c r="E7" s="153"/>
      <c r="F7" s="152"/>
      <c r="G7" s="152"/>
      <c r="H7" s="152"/>
    </row>
    <row r="8" spans="1:8" ht="27" hidden="1" customHeight="1" x14ac:dyDescent="0.2">
      <c r="A8" s="154" t="s">
        <v>0</v>
      </c>
      <c r="B8" s="155"/>
      <c r="C8" s="323" t="s">
        <v>140</v>
      </c>
      <c r="D8" s="324"/>
      <c r="E8" s="324"/>
      <c r="F8" s="324"/>
      <c r="G8" s="324"/>
      <c r="H8" s="325"/>
    </row>
    <row r="9" spans="1:8" ht="18" customHeight="1" x14ac:dyDescent="0.2">
      <c r="A9" s="154" t="s">
        <v>1</v>
      </c>
      <c r="B9" s="155"/>
      <c r="C9" s="156" t="s">
        <v>188</v>
      </c>
      <c r="D9" s="157"/>
      <c r="E9" s="157"/>
      <c r="F9" s="158"/>
      <c r="G9" s="158"/>
      <c r="H9" s="155"/>
    </row>
    <row r="10" spans="1:8" ht="18" customHeight="1" x14ac:dyDescent="0.2">
      <c r="A10" s="154" t="s">
        <v>88</v>
      </c>
      <c r="B10" s="155"/>
      <c r="C10" s="156" t="s">
        <v>247</v>
      </c>
      <c r="D10" s="157"/>
      <c r="E10" s="157"/>
      <c r="F10" s="158"/>
      <c r="G10" s="158"/>
      <c r="H10" s="155"/>
    </row>
    <row r="11" spans="1:8" x14ac:dyDescent="0.2">
      <c r="A11" s="152"/>
      <c r="B11" s="152"/>
      <c r="C11" s="153"/>
      <c r="D11" s="153"/>
      <c r="E11" s="153"/>
      <c r="F11" s="152"/>
      <c r="G11" s="152"/>
      <c r="H11" s="152"/>
    </row>
    <row r="12" spans="1:8" x14ac:dyDescent="0.2">
      <c r="A12" s="152"/>
      <c r="B12" s="152"/>
      <c r="C12" s="153"/>
      <c r="D12" s="153"/>
      <c r="E12" s="153"/>
      <c r="F12" s="152"/>
      <c r="G12" s="152"/>
      <c r="H12" s="152"/>
    </row>
    <row r="13" spans="1:8" ht="30" customHeight="1" x14ac:dyDescent="0.2">
      <c r="A13" s="159" t="s">
        <v>89</v>
      </c>
      <c r="B13" s="159" t="s">
        <v>2</v>
      </c>
      <c r="C13" s="160" t="s">
        <v>90</v>
      </c>
      <c r="D13" s="160" t="s">
        <v>91</v>
      </c>
      <c r="E13" s="160" t="s">
        <v>92</v>
      </c>
      <c r="F13" s="326" t="s">
        <v>3</v>
      </c>
      <c r="G13" s="326"/>
      <c r="H13" s="326"/>
    </row>
    <row r="14" spans="1:8" x14ac:dyDescent="0.2">
      <c r="A14" s="161"/>
      <c r="B14" s="161"/>
      <c r="C14" s="162"/>
      <c r="D14" s="162"/>
      <c r="E14" s="162"/>
      <c r="F14" s="327"/>
      <c r="G14" s="327"/>
      <c r="H14" s="327"/>
    </row>
    <row r="15" spans="1:8" ht="29.25" customHeight="1" x14ac:dyDescent="0.2">
      <c r="A15" s="244">
        <v>42194</v>
      </c>
      <c r="B15" s="197" t="s">
        <v>249</v>
      </c>
      <c r="C15" s="165">
        <v>4</v>
      </c>
      <c r="D15" s="198">
        <v>465</v>
      </c>
      <c r="E15" s="198">
        <f>C15*D15</f>
        <v>1860</v>
      </c>
      <c r="F15" s="333" t="s">
        <v>250</v>
      </c>
      <c r="G15" s="334"/>
      <c r="H15" s="335"/>
    </row>
    <row r="16" spans="1:8" ht="54" customHeight="1" x14ac:dyDescent="0.2">
      <c r="A16" s="167" t="s">
        <v>248</v>
      </c>
      <c r="B16" s="199" t="s">
        <v>251</v>
      </c>
      <c r="C16" s="172">
        <v>5</v>
      </c>
      <c r="D16" s="200">
        <v>845</v>
      </c>
      <c r="E16" s="200">
        <f>C16*D16</f>
        <v>4225</v>
      </c>
      <c r="F16" s="329" t="s">
        <v>252</v>
      </c>
      <c r="G16" s="330"/>
      <c r="H16" s="331"/>
    </row>
    <row r="17" spans="1:8" ht="27.75" customHeight="1" x14ac:dyDescent="0.2">
      <c r="A17" s="312" t="s">
        <v>93</v>
      </c>
      <c r="B17" s="313"/>
      <c r="C17" s="173"/>
      <c r="D17" s="203"/>
      <c r="E17" s="204">
        <f>SUM(E15:E16)</f>
        <v>6085</v>
      </c>
      <c r="F17" s="314"/>
      <c r="G17" s="315"/>
      <c r="H17" s="316"/>
    </row>
    <row r="18" spans="1:8" x14ac:dyDescent="0.2">
      <c r="A18" s="161"/>
      <c r="B18" s="161"/>
      <c r="C18" s="162"/>
      <c r="D18" s="162"/>
      <c r="E18" s="162"/>
      <c r="F18" s="161"/>
      <c r="G18" s="161"/>
      <c r="H18" s="161"/>
    </row>
    <row r="19" spans="1:8" s="176" customFormat="1" x14ac:dyDescent="0.2">
      <c r="A19" s="317" t="s">
        <v>5</v>
      </c>
      <c r="B19" s="318"/>
      <c r="C19" s="317" t="s">
        <v>6</v>
      </c>
      <c r="D19" s="319"/>
      <c r="E19" s="318"/>
      <c r="F19" s="317" t="s">
        <v>7</v>
      </c>
      <c r="G19" s="319"/>
      <c r="H19" s="318"/>
    </row>
    <row r="20" spans="1:8" s="176" customFormat="1" x14ac:dyDescent="0.2">
      <c r="A20" s="177"/>
      <c r="B20" s="178"/>
      <c r="C20" s="179"/>
      <c r="D20" s="180"/>
      <c r="E20" s="181"/>
      <c r="F20" s="182"/>
      <c r="G20" s="183"/>
      <c r="H20" s="184"/>
    </row>
    <row r="21" spans="1:8" s="176" customFormat="1" x14ac:dyDescent="0.2">
      <c r="A21" s="177"/>
      <c r="B21" s="178"/>
      <c r="C21" s="179"/>
      <c r="D21" s="180"/>
      <c r="E21" s="181"/>
      <c r="F21" s="182"/>
      <c r="G21" s="183"/>
      <c r="H21" s="184"/>
    </row>
    <row r="22" spans="1:8" s="176" customFormat="1" x14ac:dyDescent="0.2">
      <c r="A22" s="305" t="s">
        <v>135</v>
      </c>
      <c r="B22" s="306"/>
      <c r="C22" s="305" t="s">
        <v>138</v>
      </c>
      <c r="D22" s="307"/>
      <c r="E22" s="306"/>
      <c r="F22" s="305" t="s">
        <v>138</v>
      </c>
      <c r="G22" s="307"/>
      <c r="H22" s="306"/>
    </row>
    <row r="23" spans="1:8" s="176" customFormat="1" x14ac:dyDescent="0.2">
      <c r="A23" s="308" t="s">
        <v>136</v>
      </c>
      <c r="B23" s="309"/>
      <c r="C23" s="308" t="s">
        <v>137</v>
      </c>
      <c r="D23" s="310"/>
      <c r="E23" s="309"/>
      <c r="F23" s="308" t="s">
        <v>137</v>
      </c>
      <c r="G23" s="310"/>
      <c r="H23" s="309"/>
    </row>
  </sheetData>
  <mergeCells count="19">
    <mergeCell ref="A22:B22"/>
    <mergeCell ref="C22:E22"/>
    <mergeCell ref="F22:H22"/>
    <mergeCell ref="A23:B23"/>
    <mergeCell ref="C23:E23"/>
    <mergeCell ref="F23:H23"/>
    <mergeCell ref="F16:H16"/>
    <mergeCell ref="A17:B17"/>
    <mergeCell ref="F17:H17"/>
    <mergeCell ref="A19:B19"/>
    <mergeCell ref="C19:E19"/>
    <mergeCell ref="F19:H19"/>
    <mergeCell ref="F15:H15"/>
    <mergeCell ref="A2:F2"/>
    <mergeCell ref="A3:F3"/>
    <mergeCell ref="A4:F4"/>
    <mergeCell ref="F13:H13"/>
    <mergeCell ref="F14:H14"/>
    <mergeCell ref="C8:H8"/>
  </mergeCells>
  <printOptions horizontalCentered="1"/>
  <pageMargins left="0.39370078740157483" right="0.39370078740157483" top="0.78740157480314965" bottom="0.39370078740157483" header="0.19685039370078741" footer="0.39370078740157483"/>
  <pageSetup scale="80" orientation="landscape" r:id="rId1"/>
  <headerFooter alignWithMargins="0">
    <oddFooter>&amp;C&amp;"Calibri,Normal"&amp;9&amp;P/&amp;N&amp;R&amp;"Calibri,Normal"&amp;9PP-FM-0S-00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75" workbookViewId="0">
      <selection activeCell="C7" sqref="C7:H7"/>
    </sheetView>
  </sheetViews>
  <sheetFormatPr baseColWidth="10" defaultRowHeight="12.75" x14ac:dyDescent="0.2"/>
  <cols>
    <col min="1" max="1" width="22.42578125" style="141" customWidth="1"/>
    <col min="2" max="2" width="35.42578125" style="141" customWidth="1"/>
    <col min="3" max="3" width="14.7109375" style="185" customWidth="1"/>
    <col min="4" max="4" width="15.7109375" style="185" customWidth="1"/>
    <col min="5" max="5" width="20.42578125" style="185" customWidth="1"/>
    <col min="6" max="6" width="13.42578125" style="141" customWidth="1"/>
    <col min="7" max="7" width="11.42578125" style="141"/>
    <col min="8" max="8" width="27.5703125" style="141" customWidth="1"/>
    <col min="9" max="16384" width="11.42578125" style="141"/>
  </cols>
  <sheetData>
    <row r="1" spans="1:8" x14ac:dyDescent="0.2">
      <c r="A1" s="137"/>
      <c r="B1" s="138"/>
      <c r="C1" s="139"/>
      <c r="D1" s="139"/>
      <c r="E1" s="139"/>
      <c r="F1" s="138"/>
      <c r="G1" s="138"/>
      <c r="H1" s="140"/>
    </row>
    <row r="2" spans="1:8" x14ac:dyDescent="0.2">
      <c r="A2" s="321"/>
      <c r="B2" s="322"/>
      <c r="C2" s="322"/>
      <c r="D2" s="322"/>
      <c r="E2" s="322"/>
      <c r="F2" s="322"/>
      <c r="G2" s="142"/>
      <c r="H2" s="143"/>
    </row>
    <row r="3" spans="1:8" x14ac:dyDescent="0.2">
      <c r="A3" s="321"/>
      <c r="B3" s="322"/>
      <c r="C3" s="322"/>
      <c r="D3" s="322"/>
      <c r="E3" s="322"/>
      <c r="F3" s="322"/>
      <c r="G3" s="142"/>
      <c r="H3" s="143"/>
    </row>
    <row r="4" spans="1:8" x14ac:dyDescent="0.2">
      <c r="A4" s="321"/>
      <c r="B4" s="322"/>
      <c r="C4" s="322"/>
      <c r="D4" s="322"/>
      <c r="E4" s="322"/>
      <c r="F4" s="322"/>
      <c r="G4" s="142"/>
      <c r="H4" s="143"/>
    </row>
    <row r="5" spans="1:8" x14ac:dyDescent="0.2">
      <c r="A5" s="144"/>
      <c r="B5" s="142"/>
      <c r="C5" s="145"/>
      <c r="D5" s="145"/>
      <c r="E5" s="145"/>
      <c r="F5" s="142"/>
      <c r="G5" s="142"/>
      <c r="H5" s="146"/>
    </row>
    <row r="6" spans="1:8" x14ac:dyDescent="0.2">
      <c r="A6" s="147"/>
      <c r="B6" s="148"/>
      <c r="C6" s="149"/>
      <c r="D6" s="149"/>
      <c r="E6" s="150"/>
      <c r="F6" s="148"/>
      <c r="G6" s="148"/>
      <c r="H6" s="151"/>
    </row>
    <row r="7" spans="1:8" x14ac:dyDescent="0.2">
      <c r="A7" s="152"/>
      <c r="B7" s="152"/>
      <c r="C7" s="153"/>
      <c r="D7" s="153"/>
      <c r="E7" s="153"/>
      <c r="F7" s="152"/>
      <c r="G7" s="152"/>
      <c r="H7" s="152"/>
    </row>
    <row r="8" spans="1:8" ht="27" customHeight="1" x14ac:dyDescent="0.2">
      <c r="A8" s="154" t="s">
        <v>0</v>
      </c>
      <c r="B8" s="155"/>
      <c r="C8" s="323" t="s">
        <v>140</v>
      </c>
      <c r="D8" s="324"/>
      <c r="E8" s="324"/>
      <c r="F8" s="324"/>
      <c r="G8" s="324"/>
      <c r="H8" s="325"/>
    </row>
    <row r="9" spans="1:8" ht="18" customHeight="1" x14ac:dyDescent="0.2">
      <c r="A9" s="154" t="s">
        <v>1</v>
      </c>
      <c r="B9" s="155"/>
      <c r="C9" s="156" t="s">
        <v>188</v>
      </c>
      <c r="D9" s="157"/>
      <c r="E9" s="157"/>
      <c r="F9" s="158"/>
      <c r="G9" s="158"/>
      <c r="H9" s="155"/>
    </row>
    <row r="10" spans="1:8" ht="18" customHeight="1" x14ac:dyDescent="0.2">
      <c r="A10" s="154" t="s">
        <v>88</v>
      </c>
      <c r="B10" s="155"/>
      <c r="C10" s="156" t="s">
        <v>254</v>
      </c>
      <c r="D10" s="157"/>
      <c r="E10" s="157"/>
      <c r="F10" s="158"/>
      <c r="G10" s="158"/>
      <c r="H10" s="155"/>
    </row>
    <row r="11" spans="1:8" x14ac:dyDescent="0.2">
      <c r="A11" s="152"/>
      <c r="B11" s="152"/>
      <c r="C11" s="153"/>
      <c r="D11" s="153"/>
      <c r="E11" s="153"/>
      <c r="F11" s="152"/>
      <c r="G11" s="152"/>
      <c r="H11" s="152"/>
    </row>
    <row r="12" spans="1:8" x14ac:dyDescent="0.2">
      <c r="A12" s="152"/>
      <c r="B12" s="152"/>
      <c r="C12" s="153"/>
      <c r="D12" s="153"/>
      <c r="E12" s="153"/>
      <c r="F12" s="152"/>
      <c r="G12" s="152"/>
      <c r="H12" s="152"/>
    </row>
    <row r="13" spans="1:8" ht="30" customHeight="1" x14ac:dyDescent="0.2">
      <c r="A13" s="159" t="s">
        <v>89</v>
      </c>
      <c r="B13" s="159" t="s">
        <v>2</v>
      </c>
      <c r="C13" s="160" t="s">
        <v>90</v>
      </c>
      <c r="D13" s="160" t="s">
        <v>91</v>
      </c>
      <c r="E13" s="160" t="s">
        <v>92</v>
      </c>
      <c r="F13" s="326" t="s">
        <v>3</v>
      </c>
      <c r="G13" s="326"/>
      <c r="H13" s="326"/>
    </row>
    <row r="14" spans="1:8" x14ac:dyDescent="0.2">
      <c r="A14" s="161"/>
      <c r="B14" s="161"/>
      <c r="C14" s="162"/>
      <c r="D14" s="162"/>
      <c r="E14" s="162"/>
      <c r="F14" s="327"/>
      <c r="G14" s="327"/>
      <c r="H14" s="327"/>
    </row>
    <row r="15" spans="1:8" ht="25.5" customHeight="1" x14ac:dyDescent="0.2">
      <c r="A15" s="163" t="s">
        <v>255</v>
      </c>
      <c r="B15" s="197" t="s">
        <v>256</v>
      </c>
      <c r="C15" s="165">
        <v>2</v>
      </c>
      <c r="D15" s="198">
        <v>115</v>
      </c>
      <c r="E15" s="198">
        <f>C15*D15</f>
        <v>230</v>
      </c>
      <c r="F15" s="333" t="s">
        <v>253</v>
      </c>
      <c r="G15" s="334"/>
      <c r="H15" s="335"/>
    </row>
    <row r="16" spans="1:8" ht="30" customHeight="1" x14ac:dyDescent="0.2">
      <c r="A16" s="167" t="s">
        <v>255</v>
      </c>
      <c r="B16" s="199" t="s">
        <v>257</v>
      </c>
      <c r="C16" s="172">
        <v>2</v>
      </c>
      <c r="D16" s="200">
        <v>199</v>
      </c>
      <c r="E16" s="200">
        <f>C16*D16</f>
        <v>398</v>
      </c>
      <c r="F16" s="329" t="s">
        <v>253</v>
      </c>
      <c r="G16" s="330"/>
      <c r="H16" s="331"/>
    </row>
    <row r="17" spans="1:8" ht="29.25" customHeight="1" x14ac:dyDescent="0.2">
      <c r="A17" s="167"/>
      <c r="B17" s="199"/>
      <c r="C17" s="172"/>
      <c r="D17" s="200"/>
      <c r="E17" s="200"/>
      <c r="F17" s="329"/>
      <c r="G17" s="330"/>
      <c r="H17" s="331"/>
    </row>
    <row r="18" spans="1:8" ht="29.25" customHeight="1" x14ac:dyDescent="0.2">
      <c r="A18" s="167"/>
      <c r="B18" s="199"/>
      <c r="C18" s="172"/>
      <c r="D18" s="200"/>
      <c r="E18" s="200"/>
      <c r="F18" s="205"/>
      <c r="G18" s="206"/>
      <c r="H18" s="207"/>
    </row>
    <row r="19" spans="1:8" ht="27.75" customHeight="1" x14ac:dyDescent="0.2">
      <c r="A19" s="167"/>
      <c r="B19" s="199"/>
      <c r="C19" s="172"/>
      <c r="D19" s="200"/>
      <c r="E19" s="200"/>
      <c r="F19" s="329"/>
      <c r="G19" s="330"/>
      <c r="H19" s="331"/>
    </row>
    <row r="20" spans="1:8" ht="27.75" customHeight="1" x14ac:dyDescent="0.2">
      <c r="A20" s="312" t="s">
        <v>93</v>
      </c>
      <c r="B20" s="313"/>
      <c r="C20" s="173"/>
      <c r="D20" s="203"/>
      <c r="E20" s="204">
        <f>SUM(E15:E19)</f>
        <v>628</v>
      </c>
      <c r="F20" s="314"/>
      <c r="G20" s="315"/>
      <c r="H20" s="316"/>
    </row>
    <row r="21" spans="1:8" x14ac:dyDescent="0.2">
      <c r="A21" s="161"/>
      <c r="B21" s="161"/>
      <c r="C21" s="162"/>
      <c r="D21" s="162"/>
      <c r="E21" s="162"/>
      <c r="F21" s="161"/>
      <c r="G21" s="161"/>
      <c r="H21" s="161"/>
    </row>
    <row r="22" spans="1:8" s="176" customFormat="1" x14ac:dyDescent="0.2">
      <c r="A22" s="317" t="s">
        <v>5</v>
      </c>
      <c r="B22" s="318"/>
      <c r="C22" s="317" t="s">
        <v>6</v>
      </c>
      <c r="D22" s="319"/>
      <c r="E22" s="318"/>
      <c r="F22" s="317" t="s">
        <v>7</v>
      </c>
      <c r="G22" s="319"/>
      <c r="H22" s="318"/>
    </row>
    <row r="23" spans="1:8" s="176" customFormat="1" x14ac:dyDescent="0.2">
      <c r="A23" s="177"/>
      <c r="B23" s="178"/>
      <c r="C23" s="179"/>
      <c r="D23" s="180"/>
      <c r="E23" s="181"/>
      <c r="F23" s="182"/>
      <c r="G23" s="183"/>
      <c r="H23" s="184"/>
    </row>
    <row r="24" spans="1:8" s="176" customFormat="1" x14ac:dyDescent="0.2">
      <c r="A24" s="177"/>
      <c r="B24" s="178"/>
      <c r="C24" s="179"/>
      <c r="D24" s="180"/>
      <c r="E24" s="181"/>
      <c r="F24" s="182"/>
      <c r="G24" s="183"/>
      <c r="H24" s="184"/>
    </row>
    <row r="25" spans="1:8" s="176" customFormat="1" x14ac:dyDescent="0.2">
      <c r="A25" s="305" t="s">
        <v>135</v>
      </c>
      <c r="B25" s="306"/>
      <c r="C25" s="305" t="s">
        <v>138</v>
      </c>
      <c r="D25" s="307"/>
      <c r="E25" s="306"/>
      <c r="F25" s="305" t="s">
        <v>138</v>
      </c>
      <c r="G25" s="307"/>
      <c r="H25" s="306"/>
    </row>
    <row r="26" spans="1:8" s="176" customFormat="1" x14ac:dyDescent="0.2">
      <c r="A26" s="308" t="s">
        <v>136</v>
      </c>
      <c r="B26" s="309"/>
      <c r="C26" s="308" t="s">
        <v>137</v>
      </c>
      <c r="D26" s="310"/>
      <c r="E26" s="309"/>
      <c r="F26" s="308" t="s">
        <v>137</v>
      </c>
      <c r="G26" s="310"/>
      <c r="H26" s="309"/>
    </row>
  </sheetData>
  <mergeCells count="21">
    <mergeCell ref="A25:B25"/>
    <mergeCell ref="C25:E25"/>
    <mergeCell ref="F25:H25"/>
    <mergeCell ref="A26:B26"/>
    <mergeCell ref="C26:E26"/>
    <mergeCell ref="F26:H26"/>
    <mergeCell ref="A22:B22"/>
    <mergeCell ref="C22:E22"/>
    <mergeCell ref="F22:H22"/>
    <mergeCell ref="A2:F2"/>
    <mergeCell ref="A3:F3"/>
    <mergeCell ref="A4:F4"/>
    <mergeCell ref="F13:H13"/>
    <mergeCell ref="F14:H14"/>
    <mergeCell ref="F15:H15"/>
    <mergeCell ref="F16:H16"/>
    <mergeCell ref="F17:H17"/>
    <mergeCell ref="F19:H19"/>
    <mergeCell ref="A20:B20"/>
    <mergeCell ref="F20:H20"/>
    <mergeCell ref="C8:H8"/>
  </mergeCells>
  <printOptions horizontalCentered="1"/>
  <pageMargins left="0.39370078740157483" right="0.39370078740157483" top="0.78740157480314965" bottom="0.39370078740157483" header="0.19685039370078741" footer="0.39370078740157483"/>
  <pageSetup scale="80" orientation="landscape" r:id="rId1"/>
  <headerFooter alignWithMargins="0">
    <oddFooter>&amp;C&amp;"Calibri,Normal"&amp;9&amp;P/&amp;N&amp;R&amp;"Calibri,Normal"&amp;9PP-FM-0S-00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75" workbookViewId="0">
      <selection activeCell="C7" sqref="C7:H7"/>
    </sheetView>
  </sheetViews>
  <sheetFormatPr baseColWidth="10" defaultRowHeight="12.75" x14ac:dyDescent="0.2"/>
  <cols>
    <col min="1" max="1" width="22.42578125" style="141" customWidth="1"/>
    <col min="2" max="2" width="35.42578125" style="141" customWidth="1"/>
    <col min="3" max="3" width="14.7109375" style="185" customWidth="1"/>
    <col min="4" max="4" width="15.7109375" style="185" customWidth="1"/>
    <col min="5" max="5" width="20.42578125" style="185" customWidth="1"/>
    <col min="6" max="6" width="13.42578125" style="141" customWidth="1"/>
    <col min="7" max="7" width="11.42578125" style="141"/>
    <col min="8" max="8" width="27.5703125" style="141" customWidth="1"/>
    <col min="9" max="16384" width="11.42578125" style="141"/>
  </cols>
  <sheetData>
    <row r="1" spans="1:8" x14ac:dyDescent="0.2">
      <c r="A1" s="137"/>
      <c r="B1" s="138"/>
      <c r="C1" s="139"/>
      <c r="D1" s="139"/>
      <c r="E1" s="139"/>
      <c r="F1" s="138"/>
      <c r="G1" s="138"/>
      <c r="H1" s="140"/>
    </row>
    <row r="2" spans="1:8" x14ac:dyDescent="0.2">
      <c r="A2" s="321"/>
      <c r="B2" s="322"/>
      <c r="C2" s="322"/>
      <c r="D2" s="322"/>
      <c r="E2" s="322"/>
      <c r="F2" s="322"/>
      <c r="G2" s="142"/>
      <c r="H2" s="143"/>
    </row>
    <row r="3" spans="1:8" x14ac:dyDescent="0.2">
      <c r="A3" s="321"/>
      <c r="B3" s="322"/>
      <c r="C3" s="322"/>
      <c r="D3" s="322"/>
      <c r="E3" s="322"/>
      <c r="F3" s="322"/>
      <c r="G3" s="142"/>
      <c r="H3" s="143"/>
    </row>
    <row r="4" spans="1:8" x14ac:dyDescent="0.2">
      <c r="A4" s="321"/>
      <c r="B4" s="322"/>
      <c r="C4" s="322"/>
      <c r="D4" s="322"/>
      <c r="E4" s="322"/>
      <c r="F4" s="322"/>
      <c r="G4" s="142"/>
      <c r="H4" s="143"/>
    </row>
    <row r="5" spans="1:8" x14ac:dyDescent="0.2">
      <c r="A5" s="144"/>
      <c r="B5" s="142"/>
      <c r="C5" s="145"/>
      <c r="D5" s="145"/>
      <c r="E5" s="145"/>
      <c r="F5" s="142"/>
      <c r="G5" s="142"/>
      <c r="H5" s="146"/>
    </row>
    <row r="6" spans="1:8" x14ac:dyDescent="0.2">
      <c r="A6" s="147"/>
      <c r="B6" s="148"/>
      <c r="C6" s="149"/>
      <c r="D6" s="149"/>
      <c r="E6" s="150"/>
      <c r="F6" s="148"/>
      <c r="G6" s="148"/>
      <c r="H6" s="151"/>
    </row>
    <row r="7" spans="1:8" x14ac:dyDescent="0.2">
      <c r="A7" s="152"/>
      <c r="B7" s="152"/>
      <c r="C7" s="153"/>
      <c r="D7" s="153"/>
      <c r="E7" s="153"/>
      <c r="F7" s="152"/>
      <c r="G7" s="152"/>
      <c r="H7" s="152"/>
    </row>
    <row r="8" spans="1:8" ht="28.5" customHeight="1" x14ac:dyDescent="0.2">
      <c r="A8" s="154" t="s">
        <v>0</v>
      </c>
      <c r="B8" s="155"/>
      <c r="C8" s="323" t="s">
        <v>140</v>
      </c>
      <c r="D8" s="324"/>
      <c r="E8" s="324"/>
      <c r="F8" s="324"/>
      <c r="G8" s="324"/>
      <c r="H8" s="325"/>
    </row>
    <row r="9" spans="1:8" ht="18" customHeight="1" x14ac:dyDescent="0.2">
      <c r="A9" s="154" t="s">
        <v>1</v>
      </c>
      <c r="B9" s="155"/>
      <c r="C9" s="156" t="s">
        <v>188</v>
      </c>
      <c r="D9" s="157"/>
      <c r="E9" s="157"/>
      <c r="F9" s="158"/>
      <c r="G9" s="158"/>
      <c r="H9" s="155"/>
    </row>
    <row r="10" spans="1:8" ht="18" customHeight="1" x14ac:dyDescent="0.2">
      <c r="A10" s="154" t="s">
        <v>88</v>
      </c>
      <c r="B10" s="155"/>
      <c r="C10" s="156" t="s">
        <v>201</v>
      </c>
      <c r="D10" s="157"/>
      <c r="E10" s="157"/>
      <c r="F10" s="158"/>
      <c r="G10" s="158"/>
      <c r="H10" s="155"/>
    </row>
    <row r="11" spans="1:8" x14ac:dyDescent="0.2">
      <c r="A11" s="152"/>
      <c r="B11" s="152"/>
      <c r="C11" s="153"/>
      <c r="D11" s="153"/>
      <c r="E11" s="153"/>
      <c r="F11" s="152"/>
      <c r="G11" s="152"/>
      <c r="H11" s="152"/>
    </row>
    <row r="12" spans="1:8" x14ac:dyDescent="0.2">
      <c r="A12" s="152"/>
      <c r="B12" s="152"/>
      <c r="C12" s="153"/>
      <c r="D12" s="153"/>
      <c r="E12" s="153"/>
      <c r="F12" s="152"/>
      <c r="G12" s="152"/>
      <c r="H12" s="152"/>
    </row>
    <row r="13" spans="1:8" ht="30" customHeight="1" x14ac:dyDescent="0.2">
      <c r="A13" s="159" t="s">
        <v>89</v>
      </c>
      <c r="B13" s="159" t="s">
        <v>2</v>
      </c>
      <c r="C13" s="160" t="s">
        <v>90</v>
      </c>
      <c r="D13" s="160" t="s">
        <v>91</v>
      </c>
      <c r="E13" s="160" t="s">
        <v>92</v>
      </c>
      <c r="F13" s="326" t="s">
        <v>3</v>
      </c>
      <c r="G13" s="326"/>
      <c r="H13" s="326"/>
    </row>
    <row r="14" spans="1:8" x14ac:dyDescent="0.2">
      <c r="A14" s="161"/>
      <c r="B14" s="161"/>
      <c r="C14" s="162"/>
      <c r="D14" s="162"/>
      <c r="E14" s="162"/>
      <c r="F14" s="327"/>
      <c r="G14" s="327"/>
      <c r="H14" s="327"/>
    </row>
    <row r="15" spans="1:8" ht="30.75" customHeight="1" x14ac:dyDescent="0.2">
      <c r="A15" s="163" t="s">
        <v>202</v>
      </c>
      <c r="B15" s="197" t="s">
        <v>203</v>
      </c>
      <c r="C15" s="165">
        <v>1</v>
      </c>
      <c r="D15" s="198">
        <v>110</v>
      </c>
      <c r="E15" s="198">
        <f>C15*D15</f>
        <v>110</v>
      </c>
      <c r="F15" s="333" t="s">
        <v>204</v>
      </c>
      <c r="G15" s="334"/>
      <c r="H15" s="335"/>
    </row>
    <row r="16" spans="1:8" ht="27.75" customHeight="1" x14ac:dyDescent="0.2">
      <c r="A16" s="201" t="s">
        <v>202</v>
      </c>
      <c r="B16" s="199" t="s">
        <v>205</v>
      </c>
      <c r="C16" s="172">
        <v>1</v>
      </c>
      <c r="D16" s="200">
        <v>130</v>
      </c>
      <c r="E16" s="202">
        <f>C16*D16</f>
        <v>130</v>
      </c>
      <c r="F16" s="341" t="s">
        <v>204</v>
      </c>
      <c r="G16" s="342"/>
      <c r="H16" s="343"/>
    </row>
    <row r="17" spans="1:8" ht="27.75" customHeight="1" x14ac:dyDescent="0.2">
      <c r="A17" s="312" t="s">
        <v>93</v>
      </c>
      <c r="B17" s="313"/>
      <c r="C17" s="173"/>
      <c r="D17" s="203"/>
      <c r="E17" s="204">
        <f>SUM(E15:E16)</f>
        <v>240</v>
      </c>
      <c r="F17" s="314"/>
      <c r="G17" s="315"/>
      <c r="H17" s="316"/>
    </row>
    <row r="18" spans="1:8" x14ac:dyDescent="0.2">
      <c r="A18" s="161"/>
      <c r="B18" s="161"/>
      <c r="C18" s="162"/>
      <c r="D18" s="162"/>
      <c r="E18" s="162"/>
      <c r="F18" s="161"/>
      <c r="G18" s="161"/>
      <c r="H18" s="161"/>
    </row>
    <row r="19" spans="1:8" s="176" customFormat="1" x14ac:dyDescent="0.2">
      <c r="A19" s="317" t="s">
        <v>5</v>
      </c>
      <c r="B19" s="318"/>
      <c r="C19" s="317" t="s">
        <v>6</v>
      </c>
      <c r="D19" s="319"/>
      <c r="E19" s="318"/>
      <c r="F19" s="317" t="s">
        <v>7</v>
      </c>
      <c r="G19" s="319"/>
      <c r="H19" s="318"/>
    </row>
    <row r="20" spans="1:8" s="176" customFormat="1" x14ac:dyDescent="0.2">
      <c r="A20" s="177"/>
      <c r="B20" s="178"/>
      <c r="C20" s="179"/>
      <c r="D20" s="180"/>
      <c r="E20" s="181"/>
      <c r="F20" s="182"/>
      <c r="G20" s="183"/>
      <c r="H20" s="184"/>
    </row>
    <row r="21" spans="1:8" s="176" customFormat="1" x14ac:dyDescent="0.2">
      <c r="A21" s="177"/>
      <c r="B21" s="178"/>
      <c r="C21" s="179"/>
      <c r="D21" s="180"/>
      <c r="E21" s="181"/>
      <c r="F21" s="182"/>
      <c r="G21" s="183"/>
      <c r="H21" s="184"/>
    </row>
    <row r="22" spans="1:8" s="176" customFormat="1" x14ac:dyDescent="0.2">
      <c r="A22" s="305" t="s">
        <v>135</v>
      </c>
      <c r="B22" s="306"/>
      <c r="C22" s="305" t="s">
        <v>138</v>
      </c>
      <c r="D22" s="307"/>
      <c r="E22" s="306"/>
      <c r="F22" s="305" t="s">
        <v>138</v>
      </c>
      <c r="G22" s="307"/>
      <c r="H22" s="306"/>
    </row>
    <row r="23" spans="1:8" s="176" customFormat="1" x14ac:dyDescent="0.2">
      <c r="A23" s="308" t="s">
        <v>136</v>
      </c>
      <c r="B23" s="309"/>
      <c r="C23" s="308" t="s">
        <v>137</v>
      </c>
      <c r="D23" s="310"/>
      <c r="E23" s="309"/>
      <c r="F23" s="308" t="s">
        <v>137</v>
      </c>
      <c r="G23" s="310"/>
      <c r="H23" s="309"/>
    </row>
  </sheetData>
  <mergeCells count="19">
    <mergeCell ref="A23:B23"/>
    <mergeCell ref="C23:E23"/>
    <mergeCell ref="F23:H23"/>
    <mergeCell ref="A19:B19"/>
    <mergeCell ref="C19:E19"/>
    <mergeCell ref="F19:H19"/>
    <mergeCell ref="A22:B22"/>
    <mergeCell ref="C22:E22"/>
    <mergeCell ref="F22:H22"/>
    <mergeCell ref="F16:H16"/>
    <mergeCell ref="A17:B17"/>
    <mergeCell ref="F17:H17"/>
    <mergeCell ref="A2:F2"/>
    <mergeCell ref="A3:F3"/>
    <mergeCell ref="A4:F4"/>
    <mergeCell ref="F13:H13"/>
    <mergeCell ref="F14:H14"/>
    <mergeCell ref="F15:H15"/>
    <mergeCell ref="C8:H8"/>
  </mergeCells>
  <printOptions horizontalCentered="1"/>
  <pageMargins left="0.39370078740157483" right="0.39370078740157483" top="0.78740157480314965" bottom="0.39370078740157483" header="0.19685039370078741" footer="0.39370078740157483"/>
  <pageSetup scale="80" orientation="landscape" r:id="rId1"/>
  <headerFooter alignWithMargins="0">
    <oddFooter>&amp;C&amp;"Calibri,Normal"&amp;9&amp;P/&amp;N&amp;R&amp;"Calibri,Normal"&amp;9PP-FM-0S-00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75" workbookViewId="0">
      <selection activeCell="F15" sqref="F15:H19"/>
    </sheetView>
  </sheetViews>
  <sheetFormatPr baseColWidth="10" defaultRowHeight="12.75" x14ac:dyDescent="0.2"/>
  <cols>
    <col min="1" max="1" width="22.42578125" style="141" customWidth="1"/>
    <col min="2" max="2" width="35.42578125" style="141" customWidth="1"/>
    <col min="3" max="3" width="14.7109375" style="185" customWidth="1"/>
    <col min="4" max="4" width="15.7109375" style="185" customWidth="1"/>
    <col min="5" max="5" width="20.42578125" style="185" customWidth="1"/>
    <col min="6" max="6" width="13.42578125" style="141" customWidth="1"/>
    <col min="7" max="7" width="11.42578125" style="141"/>
    <col min="8" max="8" width="27.5703125" style="141" customWidth="1"/>
    <col min="9" max="16384" width="11.42578125" style="141"/>
  </cols>
  <sheetData>
    <row r="1" spans="1:8" x14ac:dyDescent="0.2">
      <c r="A1" s="137"/>
      <c r="B1" s="138"/>
      <c r="C1" s="139"/>
      <c r="D1" s="139"/>
      <c r="E1" s="139"/>
      <c r="F1" s="138"/>
      <c r="G1" s="138"/>
      <c r="H1" s="140"/>
    </row>
    <row r="2" spans="1:8" x14ac:dyDescent="0.2">
      <c r="A2" s="321"/>
      <c r="B2" s="322"/>
      <c r="C2" s="322"/>
      <c r="D2" s="322"/>
      <c r="E2" s="322"/>
      <c r="F2" s="322"/>
      <c r="G2" s="142"/>
      <c r="H2" s="143"/>
    </row>
    <row r="3" spans="1:8" x14ac:dyDescent="0.2">
      <c r="A3" s="321"/>
      <c r="B3" s="322"/>
      <c r="C3" s="322"/>
      <c r="D3" s="322"/>
      <c r="E3" s="322"/>
      <c r="F3" s="322"/>
      <c r="G3" s="142"/>
      <c r="H3" s="143"/>
    </row>
    <row r="4" spans="1:8" x14ac:dyDescent="0.2">
      <c r="A4" s="321"/>
      <c r="B4" s="322"/>
      <c r="C4" s="322"/>
      <c r="D4" s="322"/>
      <c r="E4" s="322"/>
      <c r="F4" s="322"/>
      <c r="G4" s="142"/>
      <c r="H4" s="143"/>
    </row>
    <row r="5" spans="1:8" x14ac:dyDescent="0.2">
      <c r="A5" s="144"/>
      <c r="B5" s="142"/>
      <c r="C5" s="145"/>
      <c r="D5" s="145"/>
      <c r="E5" s="145"/>
      <c r="F5" s="142"/>
      <c r="G5" s="142"/>
      <c r="H5" s="146"/>
    </row>
    <row r="6" spans="1:8" x14ac:dyDescent="0.2">
      <c r="A6" s="147"/>
      <c r="B6" s="148"/>
      <c r="C6" s="149"/>
      <c r="D6" s="149"/>
      <c r="E6" s="150"/>
      <c r="F6" s="148"/>
      <c r="G6" s="148"/>
      <c r="H6" s="151"/>
    </row>
    <row r="7" spans="1:8" x14ac:dyDescent="0.2">
      <c r="A7" s="152"/>
      <c r="B7" s="152"/>
      <c r="C7" s="153"/>
      <c r="D7" s="153"/>
      <c r="E7" s="153"/>
      <c r="F7" s="152"/>
      <c r="G7" s="152"/>
      <c r="H7" s="152"/>
    </row>
    <row r="8" spans="1:8" ht="29.25" customHeight="1" x14ac:dyDescent="0.2">
      <c r="A8" s="154" t="s">
        <v>0</v>
      </c>
      <c r="B8" s="155"/>
      <c r="C8" s="323" t="s">
        <v>140</v>
      </c>
      <c r="D8" s="324"/>
      <c r="E8" s="324"/>
      <c r="F8" s="324"/>
      <c r="G8" s="324"/>
      <c r="H8" s="325"/>
    </row>
    <row r="9" spans="1:8" ht="18" customHeight="1" x14ac:dyDescent="0.2">
      <c r="A9" s="154" t="s">
        <v>1</v>
      </c>
      <c r="B9" s="155"/>
      <c r="C9" s="156" t="s">
        <v>188</v>
      </c>
      <c r="D9" s="157"/>
      <c r="E9" s="157"/>
      <c r="F9" s="158"/>
      <c r="G9" s="158"/>
      <c r="H9" s="155"/>
    </row>
    <row r="10" spans="1:8" ht="18" customHeight="1" x14ac:dyDescent="0.2">
      <c r="A10" s="154" t="s">
        <v>88</v>
      </c>
      <c r="B10" s="155"/>
      <c r="C10" s="156" t="s">
        <v>273</v>
      </c>
      <c r="D10" s="157"/>
      <c r="E10" s="157"/>
      <c r="F10" s="158"/>
      <c r="G10" s="158"/>
      <c r="H10" s="155"/>
    </row>
    <row r="11" spans="1:8" x14ac:dyDescent="0.2">
      <c r="A11" s="152"/>
      <c r="B11" s="152"/>
      <c r="C11" s="153"/>
      <c r="D11" s="153"/>
      <c r="E11" s="153"/>
      <c r="F11" s="152"/>
      <c r="G11" s="152"/>
      <c r="H11" s="152"/>
    </row>
    <row r="12" spans="1:8" x14ac:dyDescent="0.2">
      <c r="A12" s="152"/>
      <c r="B12" s="152"/>
      <c r="C12" s="153"/>
      <c r="D12" s="153"/>
      <c r="E12" s="153"/>
      <c r="F12" s="152"/>
      <c r="G12" s="152"/>
      <c r="H12" s="152"/>
    </row>
    <row r="13" spans="1:8" ht="30" customHeight="1" x14ac:dyDescent="0.2">
      <c r="A13" s="159" t="s">
        <v>89</v>
      </c>
      <c r="B13" s="159" t="s">
        <v>2</v>
      </c>
      <c r="C13" s="160" t="s">
        <v>90</v>
      </c>
      <c r="D13" s="160" t="s">
        <v>91</v>
      </c>
      <c r="E13" s="160" t="s">
        <v>92</v>
      </c>
      <c r="F13" s="326" t="s">
        <v>3</v>
      </c>
      <c r="G13" s="326"/>
      <c r="H13" s="326"/>
    </row>
    <row r="14" spans="1:8" x14ac:dyDescent="0.2">
      <c r="A14" s="161"/>
      <c r="B14" s="161"/>
      <c r="C14" s="162"/>
      <c r="D14" s="162"/>
      <c r="E14" s="162"/>
      <c r="F14" s="327"/>
      <c r="G14" s="327"/>
      <c r="H14" s="327"/>
    </row>
    <row r="15" spans="1:8" ht="30.75" customHeight="1" x14ac:dyDescent="0.2">
      <c r="A15" s="163" t="s">
        <v>274</v>
      </c>
      <c r="B15" s="197" t="s">
        <v>275</v>
      </c>
      <c r="C15" s="165">
        <v>10</v>
      </c>
      <c r="D15" s="198">
        <v>1800</v>
      </c>
      <c r="E15" s="198">
        <f>C15*D15</f>
        <v>18000</v>
      </c>
      <c r="F15" s="333"/>
      <c r="G15" s="334"/>
      <c r="H15" s="335"/>
    </row>
    <row r="16" spans="1:8" ht="30" customHeight="1" x14ac:dyDescent="0.2">
      <c r="A16" s="167"/>
      <c r="B16" s="199"/>
      <c r="C16" s="172"/>
      <c r="D16" s="200"/>
      <c r="E16" s="200"/>
      <c r="F16" s="329"/>
      <c r="G16" s="330"/>
      <c r="H16" s="331"/>
    </row>
    <row r="17" spans="1:8" ht="29.25" customHeight="1" x14ac:dyDescent="0.2">
      <c r="A17" s="167"/>
      <c r="B17" s="199"/>
      <c r="C17" s="172"/>
      <c r="D17" s="200"/>
      <c r="E17" s="200"/>
      <c r="F17" s="329"/>
      <c r="G17" s="330"/>
      <c r="H17" s="331"/>
    </row>
    <row r="18" spans="1:8" ht="29.25" customHeight="1" x14ac:dyDescent="0.2">
      <c r="A18" s="167"/>
      <c r="B18" s="199"/>
      <c r="C18" s="172"/>
      <c r="D18" s="200"/>
      <c r="E18" s="200"/>
      <c r="F18" s="329"/>
      <c r="G18" s="330"/>
      <c r="H18" s="331"/>
    </row>
    <row r="19" spans="1:8" ht="27.75" customHeight="1" x14ac:dyDescent="0.2">
      <c r="A19" s="201"/>
      <c r="B19" s="199"/>
      <c r="C19" s="172"/>
      <c r="D19" s="200"/>
      <c r="E19" s="202"/>
      <c r="F19" s="341"/>
      <c r="G19" s="342"/>
      <c r="H19" s="343"/>
    </row>
    <row r="20" spans="1:8" ht="27.75" customHeight="1" x14ac:dyDescent="0.2">
      <c r="A20" s="312" t="s">
        <v>93</v>
      </c>
      <c r="B20" s="313"/>
      <c r="C20" s="173"/>
      <c r="D20" s="203"/>
      <c r="E20" s="204">
        <f>SUM(E15:E19)</f>
        <v>18000</v>
      </c>
      <c r="F20" s="314"/>
      <c r="G20" s="315"/>
      <c r="H20" s="316"/>
    </row>
    <row r="21" spans="1:8" x14ac:dyDescent="0.2">
      <c r="A21" s="161"/>
      <c r="B21" s="161"/>
      <c r="C21" s="162"/>
      <c r="D21" s="162"/>
      <c r="E21" s="162"/>
      <c r="F21" s="161"/>
      <c r="G21" s="161"/>
      <c r="H21" s="161"/>
    </row>
    <row r="22" spans="1:8" s="176" customFormat="1" x14ac:dyDescent="0.2">
      <c r="A22" s="317" t="s">
        <v>5</v>
      </c>
      <c r="B22" s="318"/>
      <c r="C22" s="317" t="s">
        <v>6</v>
      </c>
      <c r="D22" s="319"/>
      <c r="E22" s="318"/>
      <c r="F22" s="317" t="s">
        <v>7</v>
      </c>
      <c r="G22" s="319"/>
      <c r="H22" s="318"/>
    </row>
    <row r="23" spans="1:8" s="176" customFormat="1" x14ac:dyDescent="0.2">
      <c r="A23" s="177"/>
      <c r="B23" s="178"/>
      <c r="C23" s="179"/>
      <c r="D23" s="180"/>
      <c r="E23" s="181"/>
      <c r="F23" s="182"/>
      <c r="G23" s="183"/>
      <c r="H23" s="184"/>
    </row>
    <row r="24" spans="1:8" s="176" customFormat="1" x14ac:dyDescent="0.2">
      <c r="A24" s="177"/>
      <c r="B24" s="178"/>
      <c r="C24" s="179"/>
      <c r="D24" s="180"/>
      <c r="E24" s="181"/>
      <c r="F24" s="182"/>
      <c r="G24" s="183"/>
      <c r="H24" s="184"/>
    </row>
    <row r="25" spans="1:8" s="176" customFormat="1" x14ac:dyDescent="0.2">
      <c r="A25" s="305" t="s">
        <v>135</v>
      </c>
      <c r="B25" s="306"/>
      <c r="C25" s="305" t="s">
        <v>138</v>
      </c>
      <c r="D25" s="307"/>
      <c r="E25" s="306"/>
      <c r="F25" s="305" t="s">
        <v>138</v>
      </c>
      <c r="G25" s="307"/>
      <c r="H25" s="306"/>
    </row>
    <row r="26" spans="1:8" s="176" customFormat="1" x14ac:dyDescent="0.2">
      <c r="A26" s="308" t="s">
        <v>136</v>
      </c>
      <c r="B26" s="309"/>
      <c r="C26" s="308" t="s">
        <v>137</v>
      </c>
      <c r="D26" s="310"/>
      <c r="E26" s="309"/>
      <c r="F26" s="308" t="s">
        <v>137</v>
      </c>
      <c r="G26" s="310"/>
      <c r="H26" s="309"/>
    </row>
  </sheetData>
  <mergeCells count="22">
    <mergeCell ref="A26:B26"/>
    <mergeCell ref="C26:E26"/>
    <mergeCell ref="F26:H26"/>
    <mergeCell ref="A22:B22"/>
    <mergeCell ref="C22:E22"/>
    <mergeCell ref="F22:H22"/>
    <mergeCell ref="A25:B25"/>
    <mergeCell ref="C25:E25"/>
    <mergeCell ref="F25:H25"/>
    <mergeCell ref="F16:H16"/>
    <mergeCell ref="F17:H17"/>
    <mergeCell ref="F18:H18"/>
    <mergeCell ref="F19:H19"/>
    <mergeCell ref="A20:B20"/>
    <mergeCell ref="F20:H20"/>
    <mergeCell ref="F15:H15"/>
    <mergeCell ref="A2:F2"/>
    <mergeCell ref="A3:F3"/>
    <mergeCell ref="A4:F4"/>
    <mergeCell ref="F13:H13"/>
    <mergeCell ref="F14:H14"/>
    <mergeCell ref="C8:H8"/>
  </mergeCells>
  <printOptions horizontalCentered="1"/>
  <pageMargins left="0.39370078740157483" right="0.39370078740157483" top="0.78740157480314965" bottom="0.39370078740157483" header="0.19685039370078741" footer="0.39370078740157483"/>
  <pageSetup scale="80" orientation="landscape" r:id="rId1"/>
  <headerFooter alignWithMargins="0">
    <oddFooter>&amp;C&amp;"Calibri,Normal"&amp;9&amp;P/&amp;N&amp;R&amp;"Calibri,Normal"&amp;9PP-FM-0S-00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75" workbookViewId="0">
      <selection activeCell="E33" sqref="E33"/>
    </sheetView>
  </sheetViews>
  <sheetFormatPr baseColWidth="10" defaultRowHeight="12.75" x14ac:dyDescent="0.2"/>
  <cols>
    <col min="1" max="1" width="22.42578125" style="141" customWidth="1"/>
    <col min="2" max="2" width="35.42578125" style="141" customWidth="1"/>
    <col min="3" max="3" width="14.7109375" style="185" customWidth="1"/>
    <col min="4" max="4" width="15.7109375" style="185" customWidth="1"/>
    <col min="5" max="5" width="20.42578125" style="185" customWidth="1"/>
    <col min="6" max="6" width="13.42578125" style="141" customWidth="1"/>
    <col min="7" max="7" width="11.42578125" style="141"/>
    <col min="8" max="8" width="27.5703125" style="141" customWidth="1"/>
    <col min="9" max="16384" width="11.42578125" style="141"/>
  </cols>
  <sheetData>
    <row r="1" spans="1:8" x14ac:dyDescent="0.2">
      <c r="A1" s="137"/>
      <c r="B1" s="138"/>
      <c r="C1" s="139"/>
      <c r="D1" s="139"/>
      <c r="E1" s="139"/>
      <c r="F1" s="138"/>
      <c r="G1" s="138"/>
      <c r="H1" s="140"/>
    </row>
    <row r="2" spans="1:8" x14ac:dyDescent="0.2">
      <c r="A2" s="321"/>
      <c r="B2" s="322"/>
      <c r="C2" s="322"/>
      <c r="D2" s="322"/>
      <c r="E2" s="322"/>
      <c r="F2" s="322"/>
      <c r="G2" s="142"/>
      <c r="H2" s="143"/>
    </row>
    <row r="3" spans="1:8" x14ac:dyDescent="0.2">
      <c r="A3" s="321"/>
      <c r="B3" s="322"/>
      <c r="C3" s="322"/>
      <c r="D3" s="322"/>
      <c r="E3" s="322"/>
      <c r="F3" s="322"/>
      <c r="G3" s="142"/>
      <c r="H3" s="143"/>
    </row>
    <row r="4" spans="1:8" x14ac:dyDescent="0.2">
      <c r="A4" s="321"/>
      <c r="B4" s="322"/>
      <c r="C4" s="322"/>
      <c r="D4" s="322"/>
      <c r="E4" s="322"/>
      <c r="F4" s="322"/>
      <c r="G4" s="142"/>
      <c r="H4" s="143"/>
    </row>
    <row r="5" spans="1:8" x14ac:dyDescent="0.2">
      <c r="A5" s="144"/>
      <c r="B5" s="142"/>
      <c r="C5" s="145"/>
      <c r="D5" s="145"/>
      <c r="E5" s="145"/>
      <c r="F5" s="142"/>
      <c r="G5" s="142"/>
      <c r="H5" s="146"/>
    </row>
    <row r="6" spans="1:8" x14ac:dyDescent="0.2">
      <c r="A6" s="147"/>
      <c r="B6" s="148"/>
      <c r="C6" s="149"/>
      <c r="D6" s="149"/>
      <c r="E6" s="150"/>
      <c r="F6" s="148"/>
      <c r="G6" s="148"/>
      <c r="H6" s="151"/>
    </row>
    <row r="7" spans="1:8" x14ac:dyDescent="0.2">
      <c r="A7" s="152"/>
      <c r="B7" s="152"/>
      <c r="C7" s="153"/>
      <c r="D7" s="153"/>
      <c r="E7" s="153"/>
      <c r="F7" s="152"/>
      <c r="G7" s="152"/>
      <c r="H7" s="152"/>
    </row>
    <row r="8" spans="1:8" ht="29.25" customHeight="1" x14ac:dyDescent="0.2">
      <c r="A8" s="154" t="s">
        <v>0</v>
      </c>
      <c r="B8" s="155"/>
      <c r="C8" s="323" t="s">
        <v>140</v>
      </c>
      <c r="D8" s="324"/>
      <c r="E8" s="324"/>
      <c r="F8" s="324"/>
      <c r="G8" s="324"/>
      <c r="H8" s="325"/>
    </row>
    <row r="9" spans="1:8" ht="18" customHeight="1" x14ac:dyDescent="0.2">
      <c r="A9" s="154" t="s">
        <v>1</v>
      </c>
      <c r="B9" s="155"/>
      <c r="C9" s="156" t="s">
        <v>188</v>
      </c>
      <c r="D9" s="157"/>
      <c r="E9" s="157"/>
      <c r="F9" s="158"/>
      <c r="G9" s="158"/>
      <c r="H9" s="155"/>
    </row>
    <row r="10" spans="1:8" ht="18" customHeight="1" x14ac:dyDescent="0.2">
      <c r="A10" s="154" t="s">
        <v>88</v>
      </c>
      <c r="B10" s="155"/>
      <c r="C10" s="156" t="s">
        <v>357</v>
      </c>
      <c r="D10" s="157"/>
      <c r="E10" s="157"/>
      <c r="F10" s="158"/>
      <c r="G10" s="158"/>
      <c r="H10" s="155"/>
    </row>
    <row r="11" spans="1:8" x14ac:dyDescent="0.2">
      <c r="A11" s="152"/>
      <c r="B11" s="152"/>
      <c r="C11" s="153"/>
      <c r="D11" s="153"/>
      <c r="E11" s="153"/>
      <c r="F11" s="152"/>
      <c r="G11" s="152"/>
      <c r="H11" s="152"/>
    </row>
    <row r="12" spans="1:8" x14ac:dyDescent="0.2">
      <c r="A12" s="152"/>
      <c r="B12" s="152"/>
      <c r="C12" s="153"/>
      <c r="D12" s="153"/>
      <c r="E12" s="153"/>
      <c r="F12" s="152"/>
      <c r="G12" s="152"/>
      <c r="H12" s="152"/>
    </row>
    <row r="13" spans="1:8" ht="30" customHeight="1" x14ac:dyDescent="0.2">
      <c r="A13" s="213" t="s">
        <v>89</v>
      </c>
      <c r="B13" s="213" t="s">
        <v>2</v>
      </c>
      <c r="C13" s="160" t="s">
        <v>90</v>
      </c>
      <c r="D13" s="160" t="s">
        <v>91</v>
      </c>
      <c r="E13" s="160" t="s">
        <v>92</v>
      </c>
      <c r="F13" s="326" t="s">
        <v>3</v>
      </c>
      <c r="G13" s="326"/>
      <c r="H13" s="326"/>
    </row>
    <row r="14" spans="1:8" x14ac:dyDescent="0.2">
      <c r="A14" s="214"/>
      <c r="B14" s="214"/>
      <c r="C14" s="162"/>
      <c r="D14" s="162"/>
      <c r="E14" s="162"/>
      <c r="F14" s="327"/>
      <c r="G14" s="327"/>
      <c r="H14" s="327"/>
    </row>
    <row r="15" spans="1:8" ht="30.75" customHeight="1" x14ac:dyDescent="0.2">
      <c r="A15" s="163" t="s">
        <v>356</v>
      </c>
      <c r="B15" s="197" t="s">
        <v>358</v>
      </c>
      <c r="C15" s="165">
        <v>80</v>
      </c>
      <c r="D15" s="198">
        <v>1800</v>
      </c>
      <c r="E15" s="198">
        <f>C15*D15</f>
        <v>144000</v>
      </c>
      <c r="F15" s="333" t="s">
        <v>371</v>
      </c>
      <c r="G15" s="334"/>
      <c r="H15" s="335"/>
    </row>
    <row r="16" spans="1:8" ht="30" customHeight="1" x14ac:dyDescent="0.2">
      <c r="A16" s="167" t="s">
        <v>356</v>
      </c>
      <c r="B16" s="199" t="s">
        <v>359</v>
      </c>
      <c r="C16" s="172">
        <v>30</v>
      </c>
      <c r="D16" s="200">
        <v>1700</v>
      </c>
      <c r="E16" s="200">
        <f t="shared" ref="E16:E27" si="0">C16*D16</f>
        <v>51000</v>
      </c>
      <c r="F16" s="329" t="s">
        <v>371</v>
      </c>
      <c r="G16" s="330"/>
      <c r="H16" s="331"/>
    </row>
    <row r="17" spans="1:8" ht="29.25" customHeight="1" x14ac:dyDescent="0.2">
      <c r="A17" s="167" t="s">
        <v>356</v>
      </c>
      <c r="B17" s="199" t="s">
        <v>360</v>
      </c>
      <c r="C17" s="172">
        <v>35</v>
      </c>
      <c r="D17" s="200">
        <v>3500</v>
      </c>
      <c r="E17" s="200">
        <f t="shared" si="0"/>
        <v>122500</v>
      </c>
      <c r="F17" s="329" t="s">
        <v>371</v>
      </c>
      <c r="G17" s="330"/>
      <c r="H17" s="331"/>
    </row>
    <row r="18" spans="1:8" ht="29.25" customHeight="1" x14ac:dyDescent="0.2">
      <c r="A18" s="167" t="s">
        <v>356</v>
      </c>
      <c r="B18" s="199" t="s">
        <v>361</v>
      </c>
      <c r="C18" s="172">
        <v>15</v>
      </c>
      <c r="D18" s="200">
        <v>3500</v>
      </c>
      <c r="E18" s="200">
        <f t="shared" si="0"/>
        <v>52500</v>
      </c>
      <c r="F18" s="329" t="s">
        <v>371</v>
      </c>
      <c r="G18" s="330"/>
      <c r="H18" s="331"/>
    </row>
    <row r="19" spans="1:8" ht="29.25" customHeight="1" x14ac:dyDescent="0.2">
      <c r="A19" s="167" t="s">
        <v>356</v>
      </c>
      <c r="B19" s="199" t="s">
        <v>362</v>
      </c>
      <c r="C19" s="172">
        <v>80</v>
      </c>
      <c r="D19" s="200">
        <v>500</v>
      </c>
      <c r="E19" s="200">
        <f t="shared" si="0"/>
        <v>40000</v>
      </c>
      <c r="F19" s="329" t="s">
        <v>371</v>
      </c>
      <c r="G19" s="330"/>
      <c r="H19" s="331"/>
    </row>
    <row r="20" spans="1:8" ht="29.25" customHeight="1" x14ac:dyDescent="0.2">
      <c r="A20" s="167" t="s">
        <v>356</v>
      </c>
      <c r="B20" s="199" t="s">
        <v>363</v>
      </c>
      <c r="C20" s="172">
        <v>50</v>
      </c>
      <c r="D20" s="200">
        <v>500</v>
      </c>
      <c r="E20" s="200">
        <f t="shared" si="0"/>
        <v>25000</v>
      </c>
      <c r="F20" s="329" t="s">
        <v>371</v>
      </c>
      <c r="G20" s="330"/>
      <c r="H20" s="331"/>
    </row>
    <row r="21" spans="1:8" ht="29.25" customHeight="1" x14ac:dyDescent="0.2">
      <c r="A21" s="167" t="s">
        <v>356</v>
      </c>
      <c r="B21" s="199" t="s">
        <v>364</v>
      </c>
      <c r="C21" s="172">
        <v>36</v>
      </c>
      <c r="D21" s="200">
        <v>500</v>
      </c>
      <c r="E21" s="200">
        <f t="shared" si="0"/>
        <v>18000</v>
      </c>
      <c r="F21" s="329" t="s">
        <v>371</v>
      </c>
      <c r="G21" s="330"/>
      <c r="H21" s="331"/>
    </row>
    <row r="22" spans="1:8" ht="29.25" customHeight="1" x14ac:dyDescent="0.2">
      <c r="A22" s="167" t="s">
        <v>356</v>
      </c>
      <c r="B22" s="199" t="s">
        <v>365</v>
      </c>
      <c r="C22" s="172">
        <v>36</v>
      </c>
      <c r="D22" s="200">
        <v>500</v>
      </c>
      <c r="E22" s="200">
        <f t="shared" si="0"/>
        <v>18000</v>
      </c>
      <c r="F22" s="329" t="s">
        <v>371</v>
      </c>
      <c r="G22" s="330"/>
      <c r="H22" s="331"/>
    </row>
    <row r="23" spans="1:8" ht="29.25" customHeight="1" x14ac:dyDescent="0.2">
      <c r="A23" s="167" t="s">
        <v>356</v>
      </c>
      <c r="B23" s="199" t="s">
        <v>366</v>
      </c>
      <c r="C23" s="172">
        <v>1200</v>
      </c>
      <c r="D23" s="200">
        <v>80</v>
      </c>
      <c r="E23" s="200">
        <f t="shared" si="0"/>
        <v>96000</v>
      </c>
      <c r="F23" s="329" t="s">
        <v>371</v>
      </c>
      <c r="G23" s="330"/>
      <c r="H23" s="331"/>
    </row>
    <row r="24" spans="1:8" ht="29.25" customHeight="1" x14ac:dyDescent="0.2">
      <c r="A24" s="167" t="s">
        <v>356</v>
      </c>
      <c r="B24" s="199" t="s">
        <v>367</v>
      </c>
      <c r="C24" s="172">
        <v>30</v>
      </c>
      <c r="D24" s="200">
        <v>200</v>
      </c>
      <c r="E24" s="200">
        <f t="shared" si="0"/>
        <v>6000</v>
      </c>
      <c r="F24" s="329" t="s">
        <v>371</v>
      </c>
      <c r="G24" s="330"/>
      <c r="H24" s="331"/>
    </row>
    <row r="25" spans="1:8" ht="29.25" customHeight="1" x14ac:dyDescent="0.2">
      <c r="A25" s="167" t="s">
        <v>356</v>
      </c>
      <c r="B25" s="199" t="s">
        <v>368</v>
      </c>
      <c r="C25" s="172"/>
      <c r="D25" s="200">
        <v>916983.99</v>
      </c>
      <c r="E25" s="200">
        <v>916983.99</v>
      </c>
      <c r="F25" s="329" t="s">
        <v>371</v>
      </c>
      <c r="G25" s="330"/>
      <c r="H25" s="331"/>
    </row>
    <row r="26" spans="1:8" ht="29.25" customHeight="1" x14ac:dyDescent="0.2">
      <c r="A26" s="167" t="s">
        <v>356</v>
      </c>
      <c r="B26" s="199" t="s">
        <v>369</v>
      </c>
      <c r="C26" s="172"/>
      <c r="D26" s="200">
        <v>350000</v>
      </c>
      <c r="E26" s="200">
        <v>350000</v>
      </c>
      <c r="F26" s="329" t="s">
        <v>371</v>
      </c>
      <c r="G26" s="330"/>
      <c r="H26" s="331"/>
    </row>
    <row r="27" spans="1:8" ht="42" customHeight="1" x14ac:dyDescent="0.2">
      <c r="A27" s="167" t="s">
        <v>356</v>
      </c>
      <c r="B27" s="199" t="s">
        <v>370</v>
      </c>
      <c r="C27" s="172">
        <v>80</v>
      </c>
      <c r="D27" s="200">
        <v>1500</v>
      </c>
      <c r="E27" s="200">
        <f t="shared" si="0"/>
        <v>120000</v>
      </c>
      <c r="F27" s="329" t="s">
        <v>372</v>
      </c>
      <c r="G27" s="330"/>
      <c r="H27" s="331"/>
    </row>
    <row r="28" spans="1:8" ht="29.25" customHeight="1" x14ac:dyDescent="0.2">
      <c r="A28" s="167"/>
      <c r="B28" s="199"/>
      <c r="C28" s="172"/>
      <c r="D28" s="200"/>
      <c r="E28" s="200"/>
      <c r="F28" s="215"/>
      <c r="G28" s="216"/>
      <c r="H28" s="217"/>
    </row>
    <row r="29" spans="1:8" ht="29.25" customHeight="1" x14ac:dyDescent="0.2">
      <c r="A29" s="167"/>
      <c r="B29" s="199"/>
      <c r="C29" s="172"/>
      <c r="D29" s="200"/>
      <c r="E29" s="200"/>
      <c r="F29" s="215"/>
      <c r="G29" s="216"/>
      <c r="H29" s="217"/>
    </row>
    <row r="30" spans="1:8" ht="29.25" customHeight="1" x14ac:dyDescent="0.2">
      <c r="A30" s="167"/>
      <c r="B30" s="199"/>
      <c r="C30" s="172"/>
      <c r="D30" s="200"/>
      <c r="E30" s="200"/>
      <c r="F30" s="215"/>
      <c r="G30" s="216"/>
      <c r="H30" s="217"/>
    </row>
    <row r="31" spans="1:8" ht="29.25" customHeight="1" x14ac:dyDescent="0.2">
      <c r="A31" s="167"/>
      <c r="B31" s="199"/>
      <c r="C31" s="172"/>
      <c r="D31" s="200"/>
      <c r="E31" s="200"/>
      <c r="F31" s="215"/>
      <c r="G31" s="216"/>
      <c r="H31" s="217"/>
    </row>
    <row r="32" spans="1:8" ht="27.75" customHeight="1" x14ac:dyDescent="0.2">
      <c r="A32" s="219"/>
      <c r="B32" s="199"/>
      <c r="C32" s="172"/>
      <c r="D32" s="200"/>
      <c r="E32" s="202"/>
      <c r="F32" s="341"/>
      <c r="G32" s="342"/>
      <c r="H32" s="343"/>
    </row>
    <row r="33" spans="1:8" ht="27.75" customHeight="1" x14ac:dyDescent="0.2">
      <c r="A33" s="312" t="s">
        <v>93</v>
      </c>
      <c r="B33" s="313"/>
      <c r="C33" s="173"/>
      <c r="D33" s="203"/>
      <c r="E33" s="204">
        <f>SUM(E15:E32)</f>
        <v>1959983.99</v>
      </c>
      <c r="F33" s="314"/>
      <c r="G33" s="315"/>
      <c r="H33" s="316"/>
    </row>
    <row r="34" spans="1:8" x14ac:dyDescent="0.2">
      <c r="A34" s="214"/>
      <c r="B34" s="214"/>
      <c r="C34" s="162"/>
      <c r="D34" s="162"/>
      <c r="E34" s="162"/>
      <c r="F34" s="214"/>
      <c r="G34" s="214"/>
      <c r="H34" s="214"/>
    </row>
    <row r="35" spans="1:8" s="176" customFormat="1" x14ac:dyDescent="0.2">
      <c r="A35" s="317" t="s">
        <v>5</v>
      </c>
      <c r="B35" s="318"/>
      <c r="C35" s="317" t="s">
        <v>6</v>
      </c>
      <c r="D35" s="319"/>
      <c r="E35" s="318"/>
      <c r="F35" s="317" t="s">
        <v>7</v>
      </c>
      <c r="G35" s="319"/>
      <c r="H35" s="318"/>
    </row>
    <row r="36" spans="1:8" s="176" customFormat="1" x14ac:dyDescent="0.2">
      <c r="A36" s="177"/>
      <c r="B36" s="178"/>
      <c r="C36" s="179"/>
      <c r="D36" s="180"/>
      <c r="E36" s="181"/>
      <c r="F36" s="218"/>
      <c r="G36" s="183"/>
      <c r="H36" s="184"/>
    </row>
    <row r="37" spans="1:8" s="176" customFormat="1" x14ac:dyDescent="0.2">
      <c r="A37" s="177"/>
      <c r="B37" s="178"/>
      <c r="C37" s="179"/>
      <c r="D37" s="180"/>
      <c r="E37" s="181"/>
      <c r="F37" s="218"/>
      <c r="G37" s="183"/>
      <c r="H37" s="184"/>
    </row>
    <row r="38" spans="1:8" s="176" customFormat="1" x14ac:dyDescent="0.2">
      <c r="A38" s="305" t="s">
        <v>135</v>
      </c>
      <c r="B38" s="306"/>
      <c r="C38" s="305" t="s">
        <v>138</v>
      </c>
      <c r="D38" s="307"/>
      <c r="E38" s="306"/>
      <c r="F38" s="305" t="s">
        <v>138</v>
      </c>
      <c r="G38" s="307"/>
      <c r="H38" s="306"/>
    </row>
    <row r="39" spans="1:8" s="176" customFormat="1" x14ac:dyDescent="0.2">
      <c r="A39" s="308" t="s">
        <v>136</v>
      </c>
      <c r="B39" s="309"/>
      <c r="C39" s="308" t="s">
        <v>137</v>
      </c>
      <c r="D39" s="310"/>
      <c r="E39" s="309"/>
      <c r="F39" s="308" t="s">
        <v>137</v>
      </c>
      <c r="G39" s="310"/>
      <c r="H39" s="309"/>
    </row>
  </sheetData>
  <mergeCells count="31">
    <mergeCell ref="F15:H15"/>
    <mergeCell ref="A2:F2"/>
    <mergeCell ref="A3:F3"/>
    <mergeCell ref="A4:F4"/>
    <mergeCell ref="F13:H13"/>
    <mergeCell ref="F14:H14"/>
    <mergeCell ref="F16:H16"/>
    <mergeCell ref="F17:H17"/>
    <mergeCell ref="F18:H18"/>
    <mergeCell ref="F32:H32"/>
    <mergeCell ref="A33:B33"/>
    <mergeCell ref="F33:H33"/>
    <mergeCell ref="F25:H25"/>
    <mergeCell ref="F26:H26"/>
    <mergeCell ref="F27:H27"/>
    <mergeCell ref="A39:B39"/>
    <mergeCell ref="C39:E39"/>
    <mergeCell ref="F39:H39"/>
    <mergeCell ref="C8:H8"/>
    <mergeCell ref="F19:H19"/>
    <mergeCell ref="F20:H20"/>
    <mergeCell ref="F21:H21"/>
    <mergeCell ref="F22:H22"/>
    <mergeCell ref="F23:H23"/>
    <mergeCell ref="F24:H24"/>
    <mergeCell ref="A35:B35"/>
    <mergeCell ref="C35:E35"/>
    <mergeCell ref="F35:H35"/>
    <mergeCell ref="A38:B38"/>
    <mergeCell ref="C38:E38"/>
    <mergeCell ref="F38:H38"/>
  </mergeCells>
  <printOptions horizontalCentered="1"/>
  <pageMargins left="0.39370078740157483" right="0.39370078740157483" top="0.78740157480314965" bottom="0.39370078740157483" header="0.19685039370078741" footer="0.39370078740157483"/>
  <pageSetup scale="80" orientation="landscape" r:id="rId1"/>
  <headerFooter alignWithMargins="0">
    <oddFooter>&amp;C&amp;"Calibri,Normal"&amp;9&amp;P/&amp;N&amp;R&amp;"Calibri,Normal"&amp;9PP-FM-0S-00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75" workbookViewId="0">
      <selection activeCell="C9" sqref="C9"/>
    </sheetView>
  </sheetViews>
  <sheetFormatPr baseColWidth="10" defaultColWidth="11.42578125" defaultRowHeight="12.75" x14ac:dyDescent="0.2"/>
  <cols>
    <col min="1" max="1" width="20.85546875" style="36" customWidth="1"/>
    <col min="2" max="2" width="35.42578125" style="36" customWidth="1"/>
    <col min="3" max="3" width="14.7109375" style="36" customWidth="1"/>
    <col min="4" max="4" width="15.7109375" style="36" customWidth="1"/>
    <col min="5" max="5" width="20.42578125" style="36" customWidth="1"/>
    <col min="6" max="6" width="13.42578125" style="36" customWidth="1"/>
    <col min="7" max="7" width="11.42578125" style="36"/>
    <col min="8" max="8" width="18.85546875" style="36" customWidth="1"/>
    <col min="9" max="16384" width="11.42578125" style="36"/>
  </cols>
  <sheetData>
    <row r="1" spans="1:8" x14ac:dyDescent="0.2">
      <c r="A1" s="33"/>
      <c r="B1" s="34"/>
      <c r="C1" s="34"/>
      <c r="D1" s="34"/>
      <c r="E1" s="34"/>
      <c r="F1" s="34"/>
      <c r="G1" s="34"/>
      <c r="H1" s="35"/>
    </row>
    <row r="2" spans="1:8" x14ac:dyDescent="0.2">
      <c r="A2" s="292"/>
      <c r="B2" s="293"/>
      <c r="C2" s="293"/>
      <c r="D2" s="293"/>
      <c r="E2" s="293"/>
      <c r="F2" s="293"/>
      <c r="G2" s="39"/>
      <c r="H2" s="44"/>
    </row>
    <row r="3" spans="1:8" x14ac:dyDescent="0.2">
      <c r="A3" s="292"/>
      <c r="B3" s="293"/>
      <c r="C3" s="293"/>
      <c r="D3" s="293"/>
      <c r="E3" s="293"/>
      <c r="F3" s="293"/>
      <c r="G3" s="39"/>
      <c r="H3" s="44"/>
    </row>
    <row r="4" spans="1:8" x14ac:dyDescent="0.2">
      <c r="A4" s="292"/>
      <c r="B4" s="293"/>
      <c r="C4" s="293"/>
      <c r="D4" s="293"/>
      <c r="E4" s="293"/>
      <c r="F4" s="293"/>
      <c r="G4" s="39"/>
      <c r="H4" s="44"/>
    </row>
    <row r="5" spans="1:8" x14ac:dyDescent="0.2">
      <c r="A5" s="37"/>
      <c r="B5" s="39"/>
      <c r="C5" s="39"/>
      <c r="D5" s="39"/>
      <c r="E5" s="39"/>
      <c r="F5" s="39"/>
      <c r="G5" s="39"/>
      <c r="H5" s="48"/>
    </row>
    <row r="6" spans="1:8" x14ac:dyDescent="0.2">
      <c r="A6" s="45"/>
      <c r="B6" s="41"/>
      <c r="C6" s="41"/>
      <c r="D6" s="41"/>
      <c r="E6" s="42"/>
      <c r="F6" s="41"/>
      <c r="G6" s="41"/>
      <c r="H6" s="109"/>
    </row>
    <row r="7" spans="1:8" x14ac:dyDescent="0.2">
      <c r="A7" s="15"/>
      <c r="B7" s="15"/>
      <c r="C7" s="15"/>
      <c r="D7" s="15"/>
      <c r="E7" s="15"/>
      <c r="F7" s="15"/>
      <c r="G7" s="15"/>
      <c r="H7" s="15"/>
    </row>
    <row r="8" spans="1:8" ht="18" customHeight="1" x14ac:dyDescent="0.2">
      <c r="A8" s="23" t="s">
        <v>0</v>
      </c>
      <c r="B8" s="25"/>
      <c r="C8" s="110" t="s">
        <v>140</v>
      </c>
      <c r="D8" s="24"/>
      <c r="E8" s="24"/>
      <c r="F8" s="24"/>
      <c r="G8" s="24"/>
      <c r="H8" s="25"/>
    </row>
    <row r="9" spans="1:8" ht="18" customHeight="1" x14ac:dyDescent="0.2">
      <c r="A9" s="23" t="s">
        <v>1</v>
      </c>
      <c r="B9" s="25"/>
      <c r="C9" s="110" t="s">
        <v>139</v>
      </c>
      <c r="D9" s="24"/>
      <c r="E9" s="24"/>
      <c r="F9" s="24"/>
      <c r="G9" s="24"/>
      <c r="H9" s="25"/>
    </row>
    <row r="10" spans="1:8" ht="18" customHeight="1" x14ac:dyDescent="0.2">
      <c r="A10" s="23" t="s">
        <v>88</v>
      </c>
      <c r="B10" s="25"/>
      <c r="C10" s="110"/>
      <c r="D10" s="24"/>
      <c r="E10" s="24"/>
      <c r="F10" s="24"/>
      <c r="G10" s="24"/>
      <c r="H10" s="25"/>
    </row>
    <row r="11" spans="1:8" x14ac:dyDescent="0.2">
      <c r="A11" s="15"/>
      <c r="B11" s="15"/>
      <c r="C11" s="15"/>
      <c r="D11" s="15"/>
      <c r="E11" s="15"/>
      <c r="F11" s="15"/>
      <c r="G11" s="15"/>
      <c r="H11" s="15"/>
    </row>
    <row r="12" spans="1:8" x14ac:dyDescent="0.2">
      <c r="A12" s="15"/>
      <c r="B12" s="15"/>
      <c r="C12" s="15"/>
      <c r="D12" s="15"/>
      <c r="E12" s="15"/>
      <c r="F12" s="15"/>
      <c r="G12" s="15"/>
      <c r="H12" s="15"/>
    </row>
    <row r="13" spans="1:8" ht="30" customHeight="1" x14ac:dyDescent="0.2">
      <c r="A13" s="26" t="s">
        <v>89</v>
      </c>
      <c r="B13" s="26" t="s">
        <v>2</v>
      </c>
      <c r="C13" s="26" t="s">
        <v>90</v>
      </c>
      <c r="D13" s="26" t="s">
        <v>91</v>
      </c>
      <c r="E13" s="26" t="s">
        <v>92</v>
      </c>
      <c r="F13" s="294" t="s">
        <v>3</v>
      </c>
      <c r="G13" s="294"/>
      <c r="H13" s="294"/>
    </row>
    <row r="14" spans="1:8" x14ac:dyDescent="0.2">
      <c r="A14" s="17"/>
      <c r="B14" s="17"/>
      <c r="C14" s="17"/>
      <c r="D14" s="17"/>
      <c r="E14" s="17"/>
      <c r="F14" s="345"/>
      <c r="G14" s="345"/>
      <c r="H14" s="345"/>
    </row>
    <row r="15" spans="1:8" x14ac:dyDescent="0.2">
      <c r="A15" s="111"/>
      <c r="B15" s="111"/>
      <c r="C15" s="111"/>
      <c r="D15" s="111"/>
      <c r="E15" s="112"/>
      <c r="F15" s="346"/>
      <c r="G15" s="346"/>
      <c r="H15" s="346"/>
    </row>
    <row r="16" spans="1:8" x14ac:dyDescent="0.2">
      <c r="A16" s="113"/>
      <c r="B16" s="113"/>
      <c r="C16" s="113"/>
      <c r="D16" s="113"/>
      <c r="E16" s="114"/>
      <c r="F16" s="347"/>
      <c r="G16" s="347"/>
      <c r="H16" s="347"/>
    </row>
    <row r="17" spans="1:8" x14ac:dyDescent="0.2">
      <c r="A17" s="113"/>
      <c r="B17" s="113"/>
      <c r="C17" s="113"/>
      <c r="D17" s="113"/>
      <c r="E17" s="114"/>
      <c r="F17" s="347"/>
      <c r="G17" s="347"/>
      <c r="H17" s="347"/>
    </row>
    <row r="18" spans="1:8" x14ac:dyDescent="0.2">
      <c r="A18" s="113"/>
      <c r="B18" s="113"/>
      <c r="C18" s="113"/>
      <c r="D18" s="113"/>
      <c r="E18" s="114"/>
      <c r="F18" s="347"/>
      <c r="G18" s="347"/>
      <c r="H18" s="347"/>
    </row>
    <row r="19" spans="1:8" x14ac:dyDescent="0.2">
      <c r="A19" s="113"/>
      <c r="B19" s="113"/>
      <c r="C19" s="113"/>
      <c r="D19" s="113"/>
      <c r="E19" s="114"/>
      <c r="F19" s="347"/>
      <c r="G19" s="347"/>
      <c r="H19" s="347"/>
    </row>
    <row r="20" spans="1:8" x14ac:dyDescent="0.2">
      <c r="A20" s="113"/>
      <c r="B20" s="113"/>
      <c r="C20" s="113"/>
      <c r="D20" s="113"/>
      <c r="E20" s="113"/>
      <c r="F20" s="347"/>
      <c r="G20" s="347"/>
      <c r="H20" s="347"/>
    </row>
    <row r="21" spans="1:8" x14ac:dyDescent="0.2">
      <c r="A21" s="115"/>
      <c r="B21" s="115"/>
      <c r="C21" s="115"/>
      <c r="D21" s="115"/>
      <c r="E21" s="115"/>
      <c r="F21" s="344"/>
      <c r="G21" s="344"/>
      <c r="H21" s="344"/>
    </row>
    <row r="22" spans="1:8" x14ac:dyDescent="0.2">
      <c r="A22" s="17"/>
      <c r="B22" s="17"/>
      <c r="C22" s="17"/>
      <c r="D22" s="17"/>
      <c r="E22" s="17"/>
      <c r="F22" s="17"/>
      <c r="G22" s="17"/>
      <c r="H22" s="17"/>
    </row>
    <row r="23" spans="1:8" ht="27.75" customHeight="1" x14ac:dyDescent="0.2">
      <c r="A23" s="297" t="s">
        <v>93</v>
      </c>
      <c r="B23" s="298"/>
      <c r="C23" s="116"/>
      <c r="D23" s="116"/>
      <c r="E23" s="51">
        <f>SUM(E15:E21)</f>
        <v>0</v>
      </c>
      <c r="F23" s="348"/>
      <c r="G23" s="349"/>
      <c r="H23" s="350"/>
    </row>
    <row r="24" spans="1:8" x14ac:dyDescent="0.2">
      <c r="A24" s="17"/>
      <c r="B24" s="17"/>
      <c r="C24" s="17"/>
      <c r="D24" s="17"/>
      <c r="E24" s="17"/>
      <c r="F24" s="17"/>
      <c r="G24" s="17"/>
      <c r="H24" s="17"/>
    </row>
    <row r="25" spans="1:8" s="27" customFormat="1" x14ac:dyDescent="0.2">
      <c r="A25" s="286" t="s">
        <v>5</v>
      </c>
      <c r="B25" s="287"/>
      <c r="C25" s="286" t="s">
        <v>6</v>
      </c>
      <c r="D25" s="299"/>
      <c r="E25" s="287"/>
      <c r="F25" s="286" t="s">
        <v>7</v>
      </c>
      <c r="G25" s="299"/>
      <c r="H25" s="287"/>
    </row>
    <row r="26" spans="1:8" s="27" customFormat="1" x14ac:dyDescent="0.2">
      <c r="A26" s="28"/>
      <c r="B26" s="31"/>
      <c r="C26" s="47"/>
      <c r="D26" s="46"/>
      <c r="E26" s="29"/>
      <c r="F26" s="47"/>
      <c r="G26" s="29"/>
      <c r="H26" s="30"/>
    </row>
    <row r="27" spans="1:8" s="27" customFormat="1" x14ac:dyDescent="0.2">
      <c r="A27" s="28"/>
      <c r="B27" s="31"/>
      <c r="C27" s="47"/>
      <c r="D27" s="46"/>
      <c r="E27" s="29"/>
      <c r="F27" s="47"/>
      <c r="G27" s="29"/>
      <c r="H27" s="30"/>
    </row>
    <row r="28" spans="1:8" s="27" customFormat="1" x14ac:dyDescent="0.2">
      <c r="A28" s="290" t="s">
        <v>9</v>
      </c>
      <c r="B28" s="291"/>
      <c r="C28" s="290" t="s">
        <v>133</v>
      </c>
      <c r="D28" s="296"/>
      <c r="E28" s="291"/>
      <c r="F28" s="290" t="s">
        <v>10</v>
      </c>
      <c r="G28" s="296"/>
      <c r="H28" s="291"/>
    </row>
    <row r="29" spans="1:8" s="27" customFormat="1" x14ac:dyDescent="0.2">
      <c r="A29" s="288" t="s">
        <v>8</v>
      </c>
      <c r="B29" s="289"/>
      <c r="C29" s="288" t="s">
        <v>8</v>
      </c>
      <c r="D29" s="300"/>
      <c r="E29" s="289"/>
      <c r="F29" s="288" t="s">
        <v>8</v>
      </c>
      <c r="G29" s="300"/>
      <c r="H29" s="289"/>
    </row>
    <row r="31" spans="1:8" x14ac:dyDescent="0.2">
      <c r="B31" s="135" t="s">
        <v>130</v>
      </c>
    </row>
  </sheetData>
  <mergeCells count="23">
    <mergeCell ref="A23:B23"/>
    <mergeCell ref="F23:H23"/>
    <mergeCell ref="A25:B25"/>
    <mergeCell ref="C25:E25"/>
    <mergeCell ref="F25:H25"/>
    <mergeCell ref="A29:B29"/>
    <mergeCell ref="C29:E29"/>
    <mergeCell ref="F29:H29"/>
    <mergeCell ref="A28:B28"/>
    <mergeCell ref="C28:E28"/>
    <mergeCell ref="F28:H28"/>
    <mergeCell ref="F21:H21"/>
    <mergeCell ref="A2:F2"/>
    <mergeCell ref="A3:F3"/>
    <mergeCell ref="A4:F4"/>
    <mergeCell ref="F13:H13"/>
    <mergeCell ref="F14:H14"/>
    <mergeCell ref="F15:H15"/>
    <mergeCell ref="F16:H16"/>
    <mergeCell ref="F17:H17"/>
    <mergeCell ref="F18:H18"/>
    <mergeCell ref="F19:H19"/>
    <mergeCell ref="F20:H20"/>
  </mergeCells>
  <printOptions horizontalCentered="1"/>
  <pageMargins left="0.39370078740157483" right="0.39370078740157483" top="0.78740157480314965" bottom="0.39370078740157483" header="0.19685039370078741" footer="0.39370078740157483"/>
  <pageSetup scale="80" orientation="landscape" r:id="rId1"/>
  <headerFooter alignWithMargins="0">
    <oddFooter>&amp;C&amp;"Calibri,Normal"&amp;9&amp;P/&amp;N&amp;R&amp;"Calibri,Normal"&amp;9PP-FM-0S-00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75" workbookViewId="0">
      <selection activeCell="F16" sqref="F16"/>
    </sheetView>
  </sheetViews>
  <sheetFormatPr baseColWidth="10" defaultColWidth="11.42578125" defaultRowHeight="12.75" x14ac:dyDescent="0.2"/>
  <cols>
    <col min="1" max="1" width="14.28515625" style="117" customWidth="1"/>
    <col min="2" max="2" width="10.42578125" style="117" customWidth="1"/>
    <col min="3" max="3" width="22.140625" style="117" customWidth="1"/>
    <col min="4" max="5" width="18" style="117" customWidth="1"/>
    <col min="6" max="6" width="19.28515625" style="117" customWidth="1"/>
    <col min="7" max="7" width="16.85546875" style="117" customWidth="1"/>
    <col min="8" max="8" width="17.28515625" style="117" customWidth="1"/>
    <col min="9" max="10" width="14" style="117" customWidth="1"/>
    <col min="11" max="11" width="17.28515625" style="117" bestFit="1" customWidth="1"/>
    <col min="12" max="16384" width="11.42578125" style="117"/>
  </cols>
  <sheetData>
    <row r="1" spans="1:11" x14ac:dyDescent="0.2">
      <c r="A1" s="276"/>
      <c r="B1" s="277"/>
      <c r="C1" s="277"/>
      <c r="D1" s="277"/>
      <c r="E1" s="277"/>
      <c r="F1" s="277"/>
      <c r="G1" s="277"/>
      <c r="H1" s="277"/>
      <c r="I1" s="277"/>
      <c r="J1" s="277"/>
      <c r="K1" s="278"/>
    </row>
    <row r="2" spans="1:11" ht="12" customHeight="1" x14ac:dyDescent="0.2">
      <c r="A2" s="133"/>
      <c r="B2" s="9"/>
      <c r="C2" s="9"/>
      <c r="D2" s="9"/>
      <c r="E2" s="9"/>
      <c r="F2" s="280"/>
      <c r="G2" s="280"/>
      <c r="H2" s="280"/>
      <c r="I2" s="280"/>
      <c r="J2" s="280"/>
      <c r="K2" s="281"/>
    </row>
    <row r="3" spans="1:11" x14ac:dyDescent="0.2">
      <c r="A3" s="133"/>
      <c r="B3" s="9"/>
      <c r="C3" s="118"/>
      <c r="D3" s="118"/>
      <c r="E3" s="118"/>
      <c r="F3" s="118"/>
      <c r="G3" s="280"/>
      <c r="H3" s="280"/>
      <c r="I3" s="280"/>
      <c r="J3" s="280"/>
      <c r="K3" s="281"/>
    </row>
    <row r="4" spans="1:11" ht="12.75" customHeight="1" x14ac:dyDescent="0.2">
      <c r="A4" s="10"/>
      <c r="B4" s="11"/>
      <c r="C4" s="11"/>
      <c r="D4" s="11"/>
      <c r="E4" s="11"/>
      <c r="F4" s="118"/>
      <c r="G4" s="118"/>
      <c r="H4" s="118"/>
      <c r="I4" s="118"/>
      <c r="J4" s="118"/>
      <c r="K4" s="132"/>
    </row>
    <row r="5" spans="1:11" ht="12.75" customHeight="1" x14ac:dyDescent="0.2">
      <c r="A5" s="131"/>
      <c r="B5" s="130"/>
      <c r="C5" s="130"/>
      <c r="D5" s="130"/>
      <c r="E5" s="130"/>
      <c r="F5" s="129"/>
      <c r="G5" s="129"/>
      <c r="H5" s="129"/>
      <c r="I5" s="129"/>
      <c r="J5" s="129"/>
      <c r="K5" s="128"/>
    </row>
    <row r="6" spans="1:1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</row>
    <row r="7" spans="1:11" ht="24" customHeight="1" x14ac:dyDescent="0.2">
      <c r="A7" s="2" t="s">
        <v>1</v>
      </c>
      <c r="B7" s="126"/>
      <c r="C7" s="125"/>
      <c r="D7" s="127" t="s">
        <v>139</v>
      </c>
      <c r="E7" s="126"/>
      <c r="F7" s="126"/>
      <c r="G7" s="126"/>
      <c r="H7" s="126"/>
      <c r="I7" s="126"/>
      <c r="J7" s="126"/>
      <c r="K7" s="125"/>
    </row>
    <row r="8" spans="1:11" x14ac:dyDescent="0.2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</row>
    <row r="9" spans="1:11" ht="29.25" customHeight="1" x14ac:dyDescent="0.2">
      <c r="A9" s="282" t="s">
        <v>96</v>
      </c>
      <c r="B9" s="282"/>
      <c r="C9" s="282"/>
      <c r="D9" s="354" t="s">
        <v>95</v>
      </c>
      <c r="E9" s="355"/>
      <c r="F9" s="355"/>
      <c r="G9" s="355"/>
      <c r="H9" s="355"/>
      <c r="I9" s="355"/>
      <c r="J9" s="355"/>
      <c r="K9" s="356"/>
    </row>
    <row r="10" spans="1:11" s="124" customFormat="1" ht="41.25" customHeight="1" x14ac:dyDescent="0.2">
      <c r="A10" s="282"/>
      <c r="B10" s="282"/>
      <c r="C10" s="282"/>
      <c r="D10" s="3" t="s">
        <v>94</v>
      </c>
      <c r="E10" s="3" t="s">
        <v>111</v>
      </c>
      <c r="F10" s="3" t="s">
        <v>112</v>
      </c>
      <c r="G10" s="3" t="s">
        <v>113</v>
      </c>
      <c r="H10" s="3" t="s">
        <v>114</v>
      </c>
      <c r="I10" s="3" t="s">
        <v>115</v>
      </c>
      <c r="J10" s="134" t="s">
        <v>116</v>
      </c>
      <c r="K10" s="3" t="s">
        <v>4</v>
      </c>
    </row>
    <row r="11" spans="1:11" x14ac:dyDescent="0.2">
      <c r="A11" s="357"/>
      <c r="B11" s="357"/>
      <c r="C11" s="357"/>
      <c r="D11" s="1"/>
      <c r="E11" s="1"/>
      <c r="F11" s="118"/>
      <c r="G11" s="118"/>
      <c r="H11" s="118"/>
      <c r="I11" s="118"/>
      <c r="J11" s="118"/>
      <c r="K11" s="118"/>
    </row>
    <row r="12" spans="1:11" ht="33.75" customHeight="1" x14ac:dyDescent="0.2">
      <c r="A12" s="358" t="s">
        <v>283</v>
      </c>
      <c r="B12" s="359"/>
      <c r="C12" s="360"/>
      <c r="D12" s="122"/>
      <c r="E12" s="122"/>
      <c r="F12" s="123"/>
      <c r="G12" s="123"/>
      <c r="H12" s="123">
        <v>8414613.8599999994</v>
      </c>
      <c r="I12" s="123"/>
      <c r="J12" s="123"/>
      <c r="K12" s="120">
        <f t="shared" ref="K12:K24" si="0">SUM(D12:I12)</f>
        <v>8414613.8599999994</v>
      </c>
    </row>
    <row r="13" spans="1:11" ht="25.5" customHeight="1" x14ac:dyDescent="0.2">
      <c r="A13" s="351"/>
      <c r="B13" s="352"/>
      <c r="C13" s="353"/>
      <c r="D13" s="122"/>
      <c r="E13" s="122"/>
      <c r="F13" s="123"/>
      <c r="G13" s="123"/>
      <c r="H13" s="123"/>
      <c r="I13" s="123"/>
      <c r="J13" s="123"/>
      <c r="K13" s="120">
        <f t="shared" si="0"/>
        <v>0</v>
      </c>
    </row>
    <row r="14" spans="1:11" ht="25.5" customHeight="1" x14ac:dyDescent="0.2">
      <c r="A14" s="351"/>
      <c r="B14" s="352"/>
      <c r="C14" s="353"/>
      <c r="D14" s="122"/>
      <c r="E14" s="122"/>
      <c r="F14" s="123"/>
      <c r="G14" s="123"/>
      <c r="H14" s="123"/>
      <c r="I14" s="123"/>
      <c r="J14" s="123"/>
      <c r="K14" s="120">
        <f t="shared" si="0"/>
        <v>0</v>
      </c>
    </row>
    <row r="15" spans="1:11" ht="25.5" customHeight="1" x14ac:dyDescent="0.2">
      <c r="A15" s="351"/>
      <c r="B15" s="352"/>
      <c r="C15" s="353"/>
      <c r="D15" s="122"/>
      <c r="E15" s="122"/>
      <c r="F15" s="123"/>
      <c r="G15" s="123"/>
      <c r="H15" s="123"/>
      <c r="I15" s="123"/>
      <c r="J15" s="123"/>
      <c r="K15" s="120">
        <f t="shared" si="0"/>
        <v>0</v>
      </c>
    </row>
    <row r="16" spans="1:11" ht="25.5" customHeight="1" x14ac:dyDescent="0.2">
      <c r="A16" s="351"/>
      <c r="B16" s="352"/>
      <c r="C16" s="353"/>
      <c r="D16" s="122"/>
      <c r="E16" s="122"/>
      <c r="F16" s="123"/>
      <c r="G16" s="123"/>
      <c r="H16" s="123"/>
      <c r="I16" s="123"/>
      <c r="J16" s="123"/>
      <c r="K16" s="120">
        <f t="shared" si="0"/>
        <v>0</v>
      </c>
    </row>
    <row r="17" spans="1:11" ht="25.5" customHeight="1" x14ac:dyDescent="0.2">
      <c r="A17" s="351"/>
      <c r="B17" s="352"/>
      <c r="C17" s="353"/>
      <c r="D17" s="122"/>
      <c r="E17" s="122"/>
      <c r="F17" s="123"/>
      <c r="G17" s="123"/>
      <c r="H17" s="123"/>
      <c r="I17" s="123"/>
      <c r="J17" s="123"/>
      <c r="K17" s="120">
        <f t="shared" si="0"/>
        <v>0</v>
      </c>
    </row>
    <row r="18" spans="1:11" ht="25.5" customHeight="1" x14ac:dyDescent="0.2">
      <c r="A18" s="351"/>
      <c r="B18" s="352"/>
      <c r="C18" s="353"/>
      <c r="D18" s="122"/>
      <c r="E18" s="122"/>
      <c r="F18" s="123"/>
      <c r="G18" s="123"/>
      <c r="H18" s="123"/>
      <c r="I18" s="123"/>
      <c r="J18" s="123"/>
      <c r="K18" s="120">
        <f t="shared" si="0"/>
        <v>0</v>
      </c>
    </row>
    <row r="19" spans="1:11" ht="25.5" customHeight="1" x14ac:dyDescent="0.2">
      <c r="A19" s="351"/>
      <c r="B19" s="352"/>
      <c r="C19" s="353"/>
      <c r="D19" s="122"/>
      <c r="E19" s="122"/>
      <c r="F19" s="123"/>
      <c r="G19" s="123"/>
      <c r="H19" s="123"/>
      <c r="I19" s="123"/>
      <c r="J19" s="123"/>
      <c r="K19" s="120">
        <f t="shared" si="0"/>
        <v>0</v>
      </c>
    </row>
    <row r="20" spans="1:11" ht="25.5" customHeight="1" x14ac:dyDescent="0.2">
      <c r="A20" s="351"/>
      <c r="B20" s="352"/>
      <c r="C20" s="353"/>
      <c r="D20" s="122"/>
      <c r="E20" s="122"/>
      <c r="F20" s="123"/>
      <c r="G20" s="123"/>
      <c r="H20" s="123"/>
      <c r="I20" s="123"/>
      <c r="J20" s="123"/>
      <c r="K20" s="120">
        <f t="shared" si="0"/>
        <v>0</v>
      </c>
    </row>
    <row r="21" spans="1:11" ht="25.5" customHeight="1" x14ac:dyDescent="0.2">
      <c r="A21" s="351"/>
      <c r="B21" s="352"/>
      <c r="C21" s="353"/>
      <c r="D21" s="122"/>
      <c r="E21" s="122"/>
      <c r="F21" s="123"/>
      <c r="G21" s="123"/>
      <c r="H21" s="123"/>
      <c r="I21" s="123"/>
      <c r="J21" s="123"/>
      <c r="K21" s="120">
        <f t="shared" si="0"/>
        <v>0</v>
      </c>
    </row>
    <row r="22" spans="1:11" ht="25.5" customHeight="1" x14ac:dyDescent="0.2">
      <c r="A22" s="351"/>
      <c r="B22" s="352"/>
      <c r="C22" s="353"/>
      <c r="D22" s="122"/>
      <c r="E22" s="122"/>
      <c r="F22" s="123"/>
      <c r="G22" s="123"/>
      <c r="H22" s="123"/>
      <c r="I22" s="123"/>
      <c r="J22" s="123"/>
      <c r="K22" s="120">
        <f t="shared" si="0"/>
        <v>0</v>
      </c>
    </row>
    <row r="23" spans="1:11" ht="25.5" customHeight="1" x14ac:dyDescent="0.2">
      <c r="A23" s="351"/>
      <c r="B23" s="352"/>
      <c r="C23" s="353"/>
      <c r="D23" s="122"/>
      <c r="E23" s="122"/>
      <c r="F23" s="123"/>
      <c r="G23" s="123"/>
      <c r="H23" s="123"/>
      <c r="I23" s="123"/>
      <c r="J23" s="123"/>
      <c r="K23" s="120">
        <f t="shared" si="0"/>
        <v>0</v>
      </c>
    </row>
    <row r="24" spans="1:11" ht="25.5" customHeight="1" x14ac:dyDescent="0.2">
      <c r="A24" s="351"/>
      <c r="B24" s="352"/>
      <c r="C24" s="353"/>
      <c r="D24" s="122"/>
      <c r="E24" s="122"/>
      <c r="F24" s="121"/>
      <c r="G24" s="121"/>
      <c r="H24" s="121"/>
      <c r="I24" s="121"/>
      <c r="J24" s="121"/>
      <c r="K24" s="120">
        <f t="shared" si="0"/>
        <v>0</v>
      </c>
    </row>
    <row r="25" spans="1:11" ht="25.5" customHeight="1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</row>
    <row r="26" spans="1:11" ht="25.5" customHeight="1" x14ac:dyDescent="0.2">
      <c r="A26" s="361" t="s">
        <v>11</v>
      </c>
      <c r="B26" s="362"/>
      <c r="C26" s="363"/>
      <c r="D26" s="119">
        <f t="shared" ref="D26:K26" si="1">SUM(D12:D24)</f>
        <v>0</v>
      </c>
      <c r="E26" s="119">
        <f t="shared" si="1"/>
        <v>0</v>
      </c>
      <c r="F26" s="119">
        <f t="shared" si="1"/>
        <v>0</v>
      </c>
      <c r="G26" s="119">
        <f t="shared" si="1"/>
        <v>0</v>
      </c>
      <c r="H26" s="119">
        <f t="shared" si="1"/>
        <v>8414613.8599999994</v>
      </c>
      <c r="I26" s="119">
        <f t="shared" si="1"/>
        <v>0</v>
      </c>
      <c r="J26" s="119"/>
      <c r="K26" s="119">
        <f t="shared" si="1"/>
        <v>8414613.8599999994</v>
      </c>
    </row>
    <row r="27" spans="1:11" ht="25.5" customHeight="1" x14ac:dyDescent="0.2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18"/>
    </row>
    <row r="28" spans="1:11" s="4" customFormat="1" x14ac:dyDescent="0.2">
      <c r="A28" s="276" t="s">
        <v>5</v>
      </c>
      <c r="B28" s="277"/>
      <c r="C28" s="278"/>
      <c r="D28" s="276" t="s">
        <v>6</v>
      </c>
      <c r="E28" s="277"/>
      <c r="F28" s="278"/>
      <c r="G28" s="276" t="s">
        <v>7</v>
      </c>
      <c r="H28" s="277"/>
      <c r="I28" s="277"/>
      <c r="J28" s="277"/>
      <c r="K28" s="278"/>
    </row>
    <row r="29" spans="1:11" s="4" customFormat="1" x14ac:dyDescent="0.2">
      <c r="A29" s="5"/>
      <c r="B29" s="11"/>
      <c r="C29" s="7"/>
      <c r="D29" s="8"/>
      <c r="E29" s="6"/>
      <c r="F29" s="7"/>
      <c r="G29" s="8"/>
      <c r="H29" s="6"/>
      <c r="I29" s="6"/>
      <c r="J29" s="6"/>
      <c r="K29" s="7"/>
    </row>
    <row r="30" spans="1:11" s="4" customFormat="1" x14ac:dyDescent="0.2">
      <c r="A30" s="5"/>
      <c r="B30" s="11"/>
      <c r="C30" s="7"/>
      <c r="D30" s="8"/>
      <c r="E30" s="6"/>
      <c r="F30" s="7"/>
      <c r="G30" s="8"/>
      <c r="H30" s="6"/>
      <c r="I30" s="6"/>
      <c r="J30" s="6"/>
      <c r="K30" s="7"/>
    </row>
    <row r="31" spans="1:11" s="4" customFormat="1" x14ac:dyDescent="0.2">
      <c r="A31" s="279" t="s">
        <v>135</v>
      </c>
      <c r="B31" s="280"/>
      <c r="C31" s="281"/>
      <c r="D31" s="279" t="s">
        <v>138</v>
      </c>
      <c r="E31" s="280"/>
      <c r="F31" s="281"/>
      <c r="G31" s="279" t="s">
        <v>138</v>
      </c>
      <c r="H31" s="280"/>
      <c r="I31" s="280"/>
      <c r="J31" s="280"/>
      <c r="K31" s="281"/>
    </row>
    <row r="32" spans="1:11" s="4" customFormat="1" x14ac:dyDescent="0.2">
      <c r="A32" s="283" t="s">
        <v>136</v>
      </c>
      <c r="B32" s="285"/>
      <c r="C32" s="284"/>
      <c r="D32" s="283" t="s">
        <v>137</v>
      </c>
      <c r="E32" s="285"/>
      <c r="F32" s="284"/>
      <c r="G32" s="283" t="s">
        <v>137</v>
      </c>
      <c r="H32" s="285"/>
      <c r="I32" s="285"/>
      <c r="J32" s="285"/>
      <c r="K32" s="284"/>
    </row>
    <row r="34" spans="4:4" x14ac:dyDescent="0.2">
      <c r="D34" s="135" t="s">
        <v>130</v>
      </c>
    </row>
  </sheetData>
  <mergeCells count="29">
    <mergeCell ref="A31:C31"/>
    <mergeCell ref="D31:F31"/>
    <mergeCell ref="G31:K31"/>
    <mergeCell ref="G32:K32"/>
    <mergeCell ref="D32:F32"/>
    <mergeCell ref="A32:C32"/>
    <mergeCell ref="G28:K28"/>
    <mergeCell ref="D28:F28"/>
    <mergeCell ref="A28:C28"/>
    <mergeCell ref="A11:C11"/>
    <mergeCell ref="A12:C12"/>
    <mergeCell ref="A13:C13"/>
    <mergeCell ref="A15:C15"/>
    <mergeCell ref="A22:C22"/>
    <mergeCell ref="A23:C23"/>
    <mergeCell ref="A26:C26"/>
    <mergeCell ref="A24:C24"/>
    <mergeCell ref="A16:C16"/>
    <mergeCell ref="A17:C17"/>
    <mergeCell ref="A18:C18"/>
    <mergeCell ref="A19:C19"/>
    <mergeCell ref="A20:C20"/>
    <mergeCell ref="A21:C21"/>
    <mergeCell ref="A1:K1"/>
    <mergeCell ref="F2:K2"/>
    <mergeCell ref="G3:K3"/>
    <mergeCell ref="A9:C10"/>
    <mergeCell ref="A14:C14"/>
    <mergeCell ref="D9:K9"/>
  </mergeCells>
  <printOptions horizontalCentered="1"/>
  <pageMargins left="0.59055118110236227" right="0.59055118110236227" top="0.59055118110236227" bottom="0.59055118110236227" header="0.19685039370078741" footer="0.39370078740157483"/>
  <pageSetup scale="70" orientation="landscape" r:id="rId1"/>
  <headerFooter alignWithMargins="0">
    <oddFooter>&amp;C&amp;"Calibri,Normal"&amp;9&amp;P/&amp;N&amp;R&amp;"Calibri,Normal"&amp;9PP-FM-0T-00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topLeftCell="A94" workbookViewId="0">
      <selection activeCell="C108" sqref="C108"/>
    </sheetView>
  </sheetViews>
  <sheetFormatPr baseColWidth="10" defaultRowHeight="12.75" x14ac:dyDescent="0.2"/>
  <cols>
    <col min="1" max="1" width="6.7109375" style="15" customWidth="1"/>
    <col min="2" max="2" width="11.5703125" style="15" customWidth="1"/>
    <col min="3" max="3" width="23.7109375" style="15" customWidth="1"/>
    <col min="4" max="4" width="12.5703125" style="15" customWidth="1"/>
    <col min="5" max="5" width="10" style="15" customWidth="1"/>
    <col min="6" max="6" width="10.28515625" style="15" customWidth="1"/>
    <col min="7" max="7" width="10.7109375" style="15" customWidth="1"/>
    <col min="8" max="8" width="11.85546875" style="15" customWidth="1"/>
    <col min="9" max="9" width="12.28515625" style="15" customWidth="1"/>
    <col min="10" max="10" width="9.85546875" style="15" customWidth="1"/>
    <col min="11" max="16" width="10.140625" style="15" bestFit="1" customWidth="1"/>
  </cols>
  <sheetData>
    <row r="1" spans="1:16" s="15" customFormat="1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</row>
    <row r="2" spans="1:16" s="15" customFormat="1" ht="15.75" customHeight="1" x14ac:dyDescent="0.2">
      <c r="A2" s="16"/>
      <c r="B2" s="275"/>
      <c r="C2" s="52"/>
      <c r="D2" s="52"/>
      <c r="E2" s="52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18"/>
    </row>
    <row r="3" spans="1:16" s="15" customFormat="1" ht="15.75" customHeight="1" x14ac:dyDescent="0.2">
      <c r="A3" s="16"/>
      <c r="B3" s="275"/>
      <c r="C3" s="275"/>
      <c r="D3" s="52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96"/>
      <c r="P3" s="291"/>
    </row>
    <row r="4" spans="1:16" s="15" customFormat="1" x14ac:dyDescent="0.2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</row>
    <row r="5" spans="1:16" s="15" customFormat="1" ht="6" customHeight="1" x14ac:dyDescent="0.2"/>
    <row r="6" spans="1:16" s="15" customFormat="1" ht="13.5" customHeight="1" x14ac:dyDescent="0.2">
      <c r="A6" s="23" t="s">
        <v>1</v>
      </c>
      <c r="B6" s="22"/>
      <c r="C6" s="110" t="s">
        <v>139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</row>
    <row r="7" spans="1:16" s="15" customFormat="1" ht="13.5" customHeight="1" x14ac:dyDescent="0.2">
      <c r="A7" s="23" t="s">
        <v>98</v>
      </c>
      <c r="B7" s="22"/>
      <c r="C7" s="116" t="s">
        <v>282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</row>
    <row r="8" spans="1:16" s="15" customFormat="1" ht="13.5" customHeight="1" x14ac:dyDescent="0.2">
      <c r="A8" s="23" t="s">
        <v>13</v>
      </c>
      <c r="B8" s="22"/>
      <c r="C8" s="116" t="s">
        <v>283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5"/>
    </row>
    <row r="9" spans="1:16" s="15" customFormat="1" ht="6" customHeight="1" x14ac:dyDescent="0.2"/>
    <row r="10" spans="1:16" s="15" customFormat="1" ht="12.75" customHeight="1" x14ac:dyDescent="0.2">
      <c r="A10" s="294" t="s">
        <v>12</v>
      </c>
      <c r="B10" s="294" t="s">
        <v>132</v>
      </c>
      <c r="C10" s="365" t="s">
        <v>2</v>
      </c>
      <c r="D10" s="367" t="s">
        <v>131</v>
      </c>
      <c r="E10" s="295" t="s">
        <v>99</v>
      </c>
      <c r="F10" s="369"/>
      <c r="G10" s="369"/>
      <c r="H10" s="369"/>
      <c r="I10" s="369"/>
      <c r="J10" s="369"/>
      <c r="K10" s="369"/>
      <c r="L10" s="369"/>
      <c r="M10" s="369"/>
      <c r="N10" s="369"/>
      <c r="O10" s="369"/>
      <c r="P10" s="369"/>
    </row>
    <row r="11" spans="1:16" s="15" customFormat="1" ht="27.75" customHeight="1" x14ac:dyDescent="0.2">
      <c r="A11" s="294"/>
      <c r="B11" s="294"/>
      <c r="C11" s="366"/>
      <c r="D11" s="368"/>
      <c r="E11" s="274" t="s">
        <v>99</v>
      </c>
      <c r="F11" s="274" t="s">
        <v>100</v>
      </c>
      <c r="G11" s="274" t="s">
        <v>101</v>
      </c>
      <c r="H11" s="274" t="s">
        <v>102</v>
      </c>
      <c r="I11" s="274" t="s">
        <v>103</v>
      </c>
      <c r="J11" s="274" t="s">
        <v>104</v>
      </c>
      <c r="K11" s="274" t="s">
        <v>105</v>
      </c>
      <c r="L11" s="274" t="s">
        <v>106</v>
      </c>
      <c r="M11" s="274" t="s">
        <v>107</v>
      </c>
      <c r="N11" s="274" t="s">
        <v>108</v>
      </c>
      <c r="O11" s="274" t="s">
        <v>109</v>
      </c>
      <c r="P11" s="274" t="s">
        <v>110</v>
      </c>
    </row>
    <row r="12" spans="1:16" s="246" customFormat="1" ht="6" customHeight="1" x14ac:dyDescent="0.2">
      <c r="A12" s="245"/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</row>
    <row r="13" spans="1:16" s="249" customFormat="1" x14ac:dyDescent="0.2">
      <c r="A13" s="243">
        <v>1131</v>
      </c>
      <c r="B13" s="247" t="s">
        <v>377</v>
      </c>
      <c r="C13" s="220" t="s">
        <v>141</v>
      </c>
      <c r="D13" s="248">
        <f>SUM(E13:P13)</f>
        <v>283961.40000000008</v>
      </c>
      <c r="E13" s="248">
        <v>22974.22</v>
      </c>
      <c r="F13" s="248">
        <v>22974.22</v>
      </c>
      <c r="G13" s="248">
        <v>22974.22</v>
      </c>
      <c r="H13" s="248">
        <v>22974.22</v>
      </c>
      <c r="I13" s="248">
        <v>26420.370000000003</v>
      </c>
      <c r="J13" s="248">
        <v>23663.45</v>
      </c>
      <c r="K13" s="248">
        <v>23663.45</v>
      </c>
      <c r="L13" s="248">
        <v>23663.45</v>
      </c>
      <c r="M13" s="248">
        <v>23663.45</v>
      </c>
      <c r="N13" s="248">
        <v>23663.45</v>
      </c>
      <c r="O13" s="248">
        <v>23663.45</v>
      </c>
      <c r="P13" s="248">
        <v>23663.45</v>
      </c>
    </row>
    <row r="14" spans="1:16" s="249" customFormat="1" x14ac:dyDescent="0.2">
      <c r="A14" s="243">
        <v>1132</v>
      </c>
      <c r="B14" s="247" t="s">
        <v>377</v>
      </c>
      <c r="C14" s="220" t="s">
        <v>142</v>
      </c>
      <c r="D14" s="248">
        <f t="shared" ref="D14:D64" si="0">SUM(E14:P14)</f>
        <v>403059</v>
      </c>
      <c r="E14" s="248">
        <v>32609.96</v>
      </c>
      <c r="F14" s="248">
        <v>32609.96</v>
      </c>
      <c r="G14" s="248">
        <v>32609.96</v>
      </c>
      <c r="H14" s="248">
        <v>32609.96</v>
      </c>
      <c r="I14" s="248">
        <v>37501.409999999996</v>
      </c>
      <c r="J14" s="248">
        <v>33588.25</v>
      </c>
      <c r="K14" s="248">
        <v>33588.25</v>
      </c>
      <c r="L14" s="248">
        <v>33588.25</v>
      </c>
      <c r="M14" s="248">
        <v>33588.25</v>
      </c>
      <c r="N14" s="248">
        <v>33588.25</v>
      </c>
      <c r="O14" s="248">
        <v>33588.25</v>
      </c>
      <c r="P14" s="248">
        <v>33588.25</v>
      </c>
    </row>
    <row r="15" spans="1:16" s="249" customFormat="1" x14ac:dyDescent="0.2">
      <c r="A15" s="243">
        <v>1133</v>
      </c>
      <c r="B15" s="247" t="s">
        <v>377</v>
      </c>
      <c r="C15" s="220" t="s">
        <v>143</v>
      </c>
      <c r="D15" s="248">
        <f t="shared" si="0"/>
        <v>727216.44</v>
      </c>
      <c r="E15" s="248">
        <v>58836.28</v>
      </c>
      <c r="F15" s="248">
        <v>58836.28</v>
      </c>
      <c r="G15" s="248">
        <v>58836.28</v>
      </c>
      <c r="H15" s="248">
        <v>58836.28</v>
      </c>
      <c r="I15" s="248">
        <v>67661.73000000001</v>
      </c>
      <c r="J15" s="248">
        <v>60601.37</v>
      </c>
      <c r="K15" s="248">
        <v>60601.37</v>
      </c>
      <c r="L15" s="248">
        <v>60601.37</v>
      </c>
      <c r="M15" s="248">
        <v>60601.37</v>
      </c>
      <c r="N15" s="248">
        <v>60601.37</v>
      </c>
      <c r="O15" s="248">
        <v>60601.37</v>
      </c>
      <c r="P15" s="248">
        <v>60601.37</v>
      </c>
    </row>
    <row r="16" spans="1:16" s="249" customFormat="1" x14ac:dyDescent="0.2">
      <c r="A16" s="243">
        <v>1211</v>
      </c>
      <c r="B16" s="247" t="s">
        <v>377</v>
      </c>
      <c r="C16" s="220" t="s">
        <v>144</v>
      </c>
      <c r="D16" s="250">
        <f t="shared" si="0"/>
        <v>1103274.9599999997</v>
      </c>
      <c r="E16" s="250">
        <v>89261.73</v>
      </c>
      <c r="F16" s="250">
        <v>89261.73</v>
      </c>
      <c r="G16" s="250">
        <v>89261.73</v>
      </c>
      <c r="H16" s="250">
        <v>89261.73</v>
      </c>
      <c r="I16" s="250">
        <v>102650.98</v>
      </c>
      <c r="J16" s="250">
        <v>91939.58</v>
      </c>
      <c r="K16" s="250">
        <v>91939.58</v>
      </c>
      <c r="L16" s="250">
        <v>91939.58</v>
      </c>
      <c r="M16" s="250">
        <v>91939.58</v>
      </c>
      <c r="N16" s="250">
        <v>91939.58</v>
      </c>
      <c r="O16" s="250">
        <v>91939.58</v>
      </c>
      <c r="P16" s="250">
        <v>91939.58</v>
      </c>
    </row>
    <row r="17" spans="1:16" s="249" customFormat="1" ht="25.5" customHeight="1" x14ac:dyDescent="0.2">
      <c r="A17" s="243">
        <v>1212</v>
      </c>
      <c r="B17" s="247" t="s">
        <v>377</v>
      </c>
      <c r="C17" s="240" t="s">
        <v>145</v>
      </c>
      <c r="D17" s="250">
        <f t="shared" si="0"/>
        <v>91939.58</v>
      </c>
      <c r="E17" s="250">
        <v>7661.6316666666671</v>
      </c>
      <c r="F17" s="250">
        <v>7661.6316666666671</v>
      </c>
      <c r="G17" s="250">
        <v>7661.6316666666671</v>
      </c>
      <c r="H17" s="250">
        <v>7661.6316666666671</v>
      </c>
      <c r="I17" s="250">
        <v>7661.6316666666671</v>
      </c>
      <c r="J17" s="250">
        <v>7661.6316666666671</v>
      </c>
      <c r="K17" s="250">
        <v>7661.6316666666671</v>
      </c>
      <c r="L17" s="250">
        <v>7661.6316666666671</v>
      </c>
      <c r="M17" s="250">
        <v>7661.6316666666671</v>
      </c>
      <c r="N17" s="250">
        <v>7661.6316666666671</v>
      </c>
      <c r="O17" s="250">
        <v>7661.6316666666671</v>
      </c>
      <c r="P17" s="250">
        <v>7661.6316666666671</v>
      </c>
    </row>
    <row r="18" spans="1:16" s="249" customFormat="1" x14ac:dyDescent="0.2">
      <c r="A18" s="243">
        <v>1312</v>
      </c>
      <c r="B18" s="247" t="s">
        <v>377</v>
      </c>
      <c r="C18" s="220" t="s">
        <v>146</v>
      </c>
      <c r="D18" s="250">
        <f t="shared" si="0"/>
        <v>59946</v>
      </c>
      <c r="E18" s="250">
        <v>4995.5</v>
      </c>
      <c r="F18" s="250">
        <v>4995.5</v>
      </c>
      <c r="G18" s="250">
        <v>4995.5</v>
      </c>
      <c r="H18" s="250">
        <v>4995.5</v>
      </c>
      <c r="I18" s="250">
        <v>4995.5</v>
      </c>
      <c r="J18" s="250">
        <v>4995.5</v>
      </c>
      <c r="K18" s="250">
        <v>4995.5</v>
      </c>
      <c r="L18" s="250">
        <v>4995.5</v>
      </c>
      <c r="M18" s="250">
        <v>4995.5</v>
      </c>
      <c r="N18" s="250">
        <v>4995.5</v>
      </c>
      <c r="O18" s="250">
        <v>4995.5</v>
      </c>
      <c r="P18" s="250">
        <v>4995.5</v>
      </c>
    </row>
    <row r="19" spans="1:16" s="249" customFormat="1" x14ac:dyDescent="0.2">
      <c r="A19" s="243">
        <v>1321</v>
      </c>
      <c r="B19" s="247" t="s">
        <v>377</v>
      </c>
      <c r="C19" s="220" t="s">
        <v>147</v>
      </c>
      <c r="D19" s="250">
        <f t="shared" si="0"/>
        <v>28396.140000000003</v>
      </c>
      <c r="E19" s="250">
        <v>2366.3449999999998</v>
      </c>
      <c r="F19" s="250">
        <v>2366.3449999999998</v>
      </c>
      <c r="G19" s="250">
        <v>2366.3449999999998</v>
      </c>
      <c r="H19" s="250">
        <v>2366.3449999999998</v>
      </c>
      <c r="I19" s="250">
        <v>2366.3449999999998</v>
      </c>
      <c r="J19" s="250">
        <v>2366.3449999999998</v>
      </c>
      <c r="K19" s="250">
        <v>2366.3449999999998</v>
      </c>
      <c r="L19" s="250">
        <v>2366.3449999999998</v>
      </c>
      <c r="M19" s="250">
        <v>2366.3449999999998</v>
      </c>
      <c r="N19" s="250">
        <v>2366.3449999999998</v>
      </c>
      <c r="O19" s="250">
        <v>2366.3449999999998</v>
      </c>
      <c r="P19" s="250">
        <v>2366.3449999999998</v>
      </c>
    </row>
    <row r="20" spans="1:16" s="249" customFormat="1" x14ac:dyDescent="0.2">
      <c r="A20" s="243">
        <v>1322</v>
      </c>
      <c r="B20" s="247" t="s">
        <v>377</v>
      </c>
      <c r="C20" s="220" t="s">
        <v>148</v>
      </c>
      <c r="D20" s="250">
        <f t="shared" si="0"/>
        <v>20152.949999999997</v>
      </c>
      <c r="E20" s="250">
        <v>1679.4125000000001</v>
      </c>
      <c r="F20" s="250">
        <v>1679.4125000000001</v>
      </c>
      <c r="G20" s="250">
        <v>1679.4125000000001</v>
      </c>
      <c r="H20" s="250">
        <v>1679.4125000000001</v>
      </c>
      <c r="I20" s="250">
        <v>1679.4125000000001</v>
      </c>
      <c r="J20" s="250">
        <v>1679.4125000000001</v>
      </c>
      <c r="K20" s="250">
        <v>1679.4125000000001</v>
      </c>
      <c r="L20" s="250">
        <v>1679.4125000000001</v>
      </c>
      <c r="M20" s="250">
        <v>1679.4125000000001</v>
      </c>
      <c r="N20" s="250">
        <v>1679.4125000000001</v>
      </c>
      <c r="O20" s="250">
        <v>1679.4125000000001</v>
      </c>
      <c r="P20" s="250">
        <v>1679.4125000000001</v>
      </c>
    </row>
    <row r="21" spans="1:16" s="249" customFormat="1" x14ac:dyDescent="0.2">
      <c r="A21" s="243">
        <v>1323</v>
      </c>
      <c r="B21" s="247" t="s">
        <v>377</v>
      </c>
      <c r="C21" s="220" t="s">
        <v>149</v>
      </c>
      <c r="D21" s="250">
        <f t="shared" si="0"/>
        <v>36360.82</v>
      </c>
      <c r="E21" s="250">
        <v>3030.0683333333332</v>
      </c>
      <c r="F21" s="250">
        <v>3030.0683333333332</v>
      </c>
      <c r="G21" s="250">
        <v>3030.0683333333332</v>
      </c>
      <c r="H21" s="250">
        <v>3030.0683333333332</v>
      </c>
      <c r="I21" s="250">
        <v>3030.0683333333332</v>
      </c>
      <c r="J21" s="250">
        <v>3030.0683333333332</v>
      </c>
      <c r="K21" s="250">
        <v>3030.0683333333332</v>
      </c>
      <c r="L21" s="250">
        <v>3030.0683333333332</v>
      </c>
      <c r="M21" s="250">
        <v>3030.0683333333332</v>
      </c>
      <c r="N21" s="250">
        <v>3030.0683333333332</v>
      </c>
      <c r="O21" s="250">
        <v>3030.0683333333332</v>
      </c>
      <c r="P21" s="250">
        <v>3030.0683333333332</v>
      </c>
    </row>
    <row r="22" spans="1:16" s="249" customFormat="1" x14ac:dyDescent="0.2">
      <c r="A22" s="243">
        <v>1326</v>
      </c>
      <c r="B22" s="247" t="s">
        <v>377</v>
      </c>
      <c r="C22" s="220" t="s">
        <v>150</v>
      </c>
      <c r="D22" s="250">
        <f t="shared" si="0"/>
        <v>63102.53</v>
      </c>
      <c r="E22" s="250">
        <v>5258.5441666666666</v>
      </c>
      <c r="F22" s="250">
        <v>5258.5441666666666</v>
      </c>
      <c r="G22" s="250">
        <v>5258.5441666666666</v>
      </c>
      <c r="H22" s="250">
        <v>5258.5441666666666</v>
      </c>
      <c r="I22" s="250">
        <v>5258.5441666666666</v>
      </c>
      <c r="J22" s="250">
        <v>5258.5441666666666</v>
      </c>
      <c r="K22" s="250">
        <v>5258.5441666666666</v>
      </c>
      <c r="L22" s="250">
        <v>5258.5441666666666</v>
      </c>
      <c r="M22" s="250">
        <v>5258.5441666666666</v>
      </c>
      <c r="N22" s="250">
        <v>5258.5441666666666</v>
      </c>
      <c r="O22" s="250">
        <v>5258.5441666666666</v>
      </c>
      <c r="P22" s="250">
        <v>5258.5441666666666</v>
      </c>
    </row>
    <row r="23" spans="1:16" s="249" customFormat="1" x14ac:dyDescent="0.2">
      <c r="A23" s="243">
        <v>1327</v>
      </c>
      <c r="B23" s="247" t="s">
        <v>377</v>
      </c>
      <c r="C23" s="220" t="s">
        <v>151</v>
      </c>
      <c r="D23" s="250">
        <f t="shared" si="0"/>
        <v>44784.340000000004</v>
      </c>
      <c r="E23" s="250">
        <v>3732.0283333333332</v>
      </c>
      <c r="F23" s="250">
        <v>3732.0283333333332</v>
      </c>
      <c r="G23" s="250">
        <v>3732.0283333333332</v>
      </c>
      <c r="H23" s="250">
        <v>3732.0283333333332</v>
      </c>
      <c r="I23" s="250">
        <v>3732.0283333333332</v>
      </c>
      <c r="J23" s="250">
        <v>3732.0283333333332</v>
      </c>
      <c r="K23" s="250">
        <v>3732.0283333333332</v>
      </c>
      <c r="L23" s="250">
        <v>3732.0283333333332</v>
      </c>
      <c r="M23" s="250">
        <v>3732.0283333333332</v>
      </c>
      <c r="N23" s="250">
        <v>3732.0283333333332</v>
      </c>
      <c r="O23" s="250">
        <v>3732.0283333333332</v>
      </c>
      <c r="P23" s="250">
        <v>3732.0283333333332</v>
      </c>
    </row>
    <row r="24" spans="1:16" s="249" customFormat="1" x14ac:dyDescent="0.2">
      <c r="A24" s="243">
        <v>1328</v>
      </c>
      <c r="B24" s="247" t="s">
        <v>377</v>
      </c>
      <c r="C24" s="220" t="s">
        <v>152</v>
      </c>
      <c r="D24" s="250">
        <f t="shared" si="0"/>
        <v>80801.820000000007</v>
      </c>
      <c r="E24" s="250">
        <v>6733.4850000000006</v>
      </c>
      <c r="F24" s="250">
        <v>6733.4850000000006</v>
      </c>
      <c r="G24" s="250">
        <v>6733.4850000000006</v>
      </c>
      <c r="H24" s="250">
        <v>6733.4850000000006</v>
      </c>
      <c r="I24" s="250">
        <v>6733.4850000000006</v>
      </c>
      <c r="J24" s="250">
        <v>6733.4850000000006</v>
      </c>
      <c r="K24" s="250">
        <v>6733.4850000000006</v>
      </c>
      <c r="L24" s="250">
        <v>6733.4850000000006</v>
      </c>
      <c r="M24" s="250">
        <v>6733.4850000000006</v>
      </c>
      <c r="N24" s="250">
        <v>6733.4850000000006</v>
      </c>
      <c r="O24" s="250">
        <v>6733.4850000000006</v>
      </c>
      <c r="P24" s="250">
        <v>6733.4850000000006</v>
      </c>
    </row>
    <row r="25" spans="1:16" s="249" customFormat="1" x14ac:dyDescent="0.2">
      <c r="A25" s="243">
        <v>1431</v>
      </c>
      <c r="B25" s="247" t="s">
        <v>377</v>
      </c>
      <c r="C25" s="221" t="s">
        <v>280</v>
      </c>
      <c r="D25" s="250">
        <f t="shared" si="0"/>
        <v>128705.75999999997</v>
      </c>
      <c r="E25" s="250">
        <v>10725.48</v>
      </c>
      <c r="F25" s="250">
        <v>10725.48</v>
      </c>
      <c r="G25" s="250">
        <v>10725.48</v>
      </c>
      <c r="H25" s="250">
        <v>10725.48</v>
      </c>
      <c r="I25" s="250">
        <v>10725.48</v>
      </c>
      <c r="J25" s="250">
        <v>10725.48</v>
      </c>
      <c r="K25" s="250">
        <v>10725.48</v>
      </c>
      <c r="L25" s="250">
        <v>10725.48</v>
      </c>
      <c r="M25" s="250">
        <v>10725.48</v>
      </c>
      <c r="N25" s="250">
        <v>10725.48</v>
      </c>
      <c r="O25" s="250">
        <v>10725.48</v>
      </c>
      <c r="P25" s="250">
        <v>10725.48</v>
      </c>
    </row>
    <row r="26" spans="1:16" s="249" customFormat="1" x14ac:dyDescent="0.2">
      <c r="A26" s="243">
        <v>1432</v>
      </c>
      <c r="B26" s="247" t="s">
        <v>377</v>
      </c>
      <c r="C26" s="221" t="s">
        <v>281</v>
      </c>
      <c r="D26" s="250">
        <f t="shared" si="0"/>
        <v>71964.960000000006</v>
      </c>
      <c r="E26" s="250">
        <v>5997.08</v>
      </c>
      <c r="F26" s="250">
        <v>5997.08</v>
      </c>
      <c r="G26" s="250">
        <v>5997.08</v>
      </c>
      <c r="H26" s="250">
        <v>5997.08</v>
      </c>
      <c r="I26" s="250">
        <v>5997.08</v>
      </c>
      <c r="J26" s="250">
        <v>5997.08</v>
      </c>
      <c r="K26" s="250">
        <v>5997.08</v>
      </c>
      <c r="L26" s="250">
        <v>5997.08</v>
      </c>
      <c r="M26" s="250">
        <v>5997.08</v>
      </c>
      <c r="N26" s="250">
        <v>5997.08</v>
      </c>
      <c r="O26" s="250">
        <v>5997.08</v>
      </c>
      <c r="P26" s="250">
        <v>5997.08</v>
      </c>
    </row>
    <row r="27" spans="1:16" s="249" customFormat="1" x14ac:dyDescent="0.2">
      <c r="A27" s="243">
        <v>1441</v>
      </c>
      <c r="B27" s="247" t="s">
        <v>377</v>
      </c>
      <c r="C27" s="220" t="s">
        <v>153</v>
      </c>
      <c r="D27" s="250">
        <f t="shared" si="0"/>
        <v>7000</v>
      </c>
      <c r="E27" s="250">
        <v>0</v>
      </c>
      <c r="F27" s="250">
        <v>0</v>
      </c>
      <c r="G27" s="250">
        <v>0</v>
      </c>
      <c r="H27" s="250">
        <v>0</v>
      </c>
      <c r="I27" s="250">
        <v>0</v>
      </c>
      <c r="J27" s="250">
        <v>0</v>
      </c>
      <c r="K27" s="250">
        <v>0</v>
      </c>
      <c r="L27" s="250">
        <v>0</v>
      </c>
      <c r="M27" s="250">
        <v>0</v>
      </c>
      <c r="N27" s="250">
        <v>7000</v>
      </c>
      <c r="O27" s="250">
        <v>0</v>
      </c>
      <c r="P27" s="250">
        <v>0</v>
      </c>
    </row>
    <row r="28" spans="1:16" s="249" customFormat="1" x14ac:dyDescent="0.2">
      <c r="A28" s="243">
        <v>1442</v>
      </c>
      <c r="B28" s="247" t="s">
        <v>377</v>
      </c>
      <c r="C28" s="220" t="s">
        <v>154</v>
      </c>
      <c r="D28" s="250">
        <f t="shared" si="0"/>
        <v>11000</v>
      </c>
      <c r="E28" s="250">
        <v>0</v>
      </c>
      <c r="F28" s="250">
        <v>0</v>
      </c>
      <c r="G28" s="250">
        <v>0</v>
      </c>
      <c r="H28" s="250">
        <v>0</v>
      </c>
      <c r="I28" s="250">
        <v>0</v>
      </c>
      <c r="J28" s="250">
        <v>0</v>
      </c>
      <c r="K28" s="250">
        <v>0</v>
      </c>
      <c r="L28" s="250">
        <v>0</v>
      </c>
      <c r="M28" s="250">
        <v>0</v>
      </c>
      <c r="N28" s="250">
        <v>11000</v>
      </c>
      <c r="O28" s="250">
        <v>0</v>
      </c>
      <c r="P28" s="250">
        <v>0</v>
      </c>
    </row>
    <row r="29" spans="1:16" s="249" customFormat="1" x14ac:dyDescent="0.2">
      <c r="A29" s="243">
        <v>1443</v>
      </c>
      <c r="B29" s="247" t="s">
        <v>377</v>
      </c>
      <c r="C29" s="220" t="s">
        <v>155</v>
      </c>
      <c r="D29" s="250">
        <f t="shared" si="0"/>
        <v>28000</v>
      </c>
      <c r="E29" s="250">
        <v>0</v>
      </c>
      <c r="F29" s="250">
        <v>0</v>
      </c>
      <c r="G29" s="250">
        <v>0</v>
      </c>
      <c r="H29" s="250">
        <v>0</v>
      </c>
      <c r="I29" s="250">
        <v>0</v>
      </c>
      <c r="J29" s="250">
        <v>0</v>
      </c>
      <c r="K29" s="250">
        <v>0</v>
      </c>
      <c r="L29" s="250">
        <v>0</v>
      </c>
      <c r="M29" s="250">
        <v>0</v>
      </c>
      <c r="N29" s="250">
        <v>28000</v>
      </c>
      <c r="O29" s="250">
        <v>0</v>
      </c>
      <c r="P29" s="250">
        <v>0</v>
      </c>
    </row>
    <row r="30" spans="1:16" s="249" customFormat="1" x14ac:dyDescent="0.2">
      <c r="A30" s="243">
        <v>1541</v>
      </c>
      <c r="B30" s="247" t="s">
        <v>377</v>
      </c>
      <c r="C30" s="220" t="s">
        <v>156</v>
      </c>
      <c r="D30" s="250">
        <f t="shared" si="0"/>
        <v>14400</v>
      </c>
      <c r="E30" s="250">
        <v>1200</v>
      </c>
      <c r="F30" s="250">
        <v>1200</v>
      </c>
      <c r="G30" s="250">
        <v>1200</v>
      </c>
      <c r="H30" s="250">
        <v>1200</v>
      </c>
      <c r="I30" s="250">
        <v>1200</v>
      </c>
      <c r="J30" s="250">
        <v>1200</v>
      </c>
      <c r="K30" s="250">
        <v>1200</v>
      </c>
      <c r="L30" s="250">
        <v>1200</v>
      </c>
      <c r="M30" s="250">
        <v>1200</v>
      </c>
      <c r="N30" s="250">
        <v>1200</v>
      </c>
      <c r="O30" s="250">
        <v>1200</v>
      </c>
      <c r="P30" s="250">
        <v>1200</v>
      </c>
    </row>
    <row r="31" spans="1:16" s="249" customFormat="1" x14ac:dyDescent="0.2">
      <c r="A31" s="243">
        <v>1549</v>
      </c>
      <c r="B31" s="247" t="s">
        <v>377</v>
      </c>
      <c r="C31" s="220" t="s">
        <v>157</v>
      </c>
      <c r="D31" s="250">
        <f t="shared" si="0"/>
        <v>16066.560000000005</v>
      </c>
      <c r="E31" s="250">
        <v>1338.88</v>
      </c>
      <c r="F31" s="250">
        <v>1338.88</v>
      </c>
      <c r="G31" s="250">
        <v>1338.88</v>
      </c>
      <c r="H31" s="250">
        <v>1338.88</v>
      </c>
      <c r="I31" s="250">
        <v>1338.88</v>
      </c>
      <c r="J31" s="250">
        <v>1338.88</v>
      </c>
      <c r="K31" s="250">
        <v>1338.88</v>
      </c>
      <c r="L31" s="250">
        <v>1338.88</v>
      </c>
      <c r="M31" s="250">
        <v>1338.88</v>
      </c>
      <c r="N31" s="250">
        <v>1338.88</v>
      </c>
      <c r="O31" s="250">
        <v>1338.88</v>
      </c>
      <c r="P31" s="250">
        <v>1338.88</v>
      </c>
    </row>
    <row r="32" spans="1:16" s="249" customFormat="1" x14ac:dyDescent="0.2">
      <c r="A32" s="243" t="s">
        <v>117</v>
      </c>
      <c r="B32" s="247" t="s">
        <v>377</v>
      </c>
      <c r="C32" s="220" t="s">
        <v>158</v>
      </c>
      <c r="D32" s="250">
        <f t="shared" si="0"/>
        <v>10769.52</v>
      </c>
      <c r="E32" s="250">
        <v>897.46</v>
      </c>
      <c r="F32" s="250">
        <v>897.46</v>
      </c>
      <c r="G32" s="250">
        <v>897.46</v>
      </c>
      <c r="H32" s="250">
        <v>897.46</v>
      </c>
      <c r="I32" s="250">
        <v>897.46</v>
      </c>
      <c r="J32" s="250">
        <v>897.46</v>
      </c>
      <c r="K32" s="250">
        <v>897.46</v>
      </c>
      <c r="L32" s="250">
        <v>897.46</v>
      </c>
      <c r="M32" s="250">
        <v>897.46</v>
      </c>
      <c r="N32" s="250">
        <v>897.46</v>
      </c>
      <c r="O32" s="250">
        <v>897.46</v>
      </c>
      <c r="P32" s="250">
        <v>897.46</v>
      </c>
    </row>
    <row r="33" spans="1:16" s="249" customFormat="1" x14ac:dyDescent="0.2">
      <c r="A33" s="243" t="s">
        <v>118</v>
      </c>
      <c r="B33" s="247" t="s">
        <v>377</v>
      </c>
      <c r="C33" s="220" t="s">
        <v>159</v>
      </c>
      <c r="D33" s="250">
        <f t="shared" si="0"/>
        <v>32230.800000000007</v>
      </c>
      <c r="E33" s="250">
        <v>2685.9</v>
      </c>
      <c r="F33" s="250">
        <v>2685.9</v>
      </c>
      <c r="G33" s="250">
        <v>2685.9</v>
      </c>
      <c r="H33" s="250">
        <v>2685.9</v>
      </c>
      <c r="I33" s="250">
        <v>2685.9</v>
      </c>
      <c r="J33" s="250">
        <v>2685.9</v>
      </c>
      <c r="K33" s="250">
        <v>2685.9</v>
      </c>
      <c r="L33" s="250">
        <v>2685.9</v>
      </c>
      <c r="M33" s="250">
        <v>2685.9</v>
      </c>
      <c r="N33" s="250">
        <v>2685.9</v>
      </c>
      <c r="O33" s="250">
        <v>2685.9</v>
      </c>
      <c r="P33" s="250">
        <v>2685.9</v>
      </c>
    </row>
    <row r="34" spans="1:16" s="249" customFormat="1" x14ac:dyDescent="0.2">
      <c r="A34" s="243" t="s">
        <v>119</v>
      </c>
      <c r="B34" s="247" t="s">
        <v>377</v>
      </c>
      <c r="C34" s="220" t="s">
        <v>160</v>
      </c>
      <c r="D34" s="250">
        <f t="shared" si="0"/>
        <v>88000</v>
      </c>
      <c r="E34" s="250">
        <v>0</v>
      </c>
      <c r="F34" s="250">
        <v>0</v>
      </c>
      <c r="G34" s="250">
        <v>0</v>
      </c>
      <c r="H34" s="250">
        <v>0</v>
      </c>
      <c r="I34" s="250">
        <v>21000</v>
      </c>
      <c r="J34" s="250">
        <v>25000</v>
      </c>
      <c r="K34" s="250">
        <v>4000</v>
      </c>
      <c r="L34" s="250">
        <v>5000</v>
      </c>
      <c r="M34" s="250">
        <v>9000</v>
      </c>
      <c r="N34" s="250">
        <v>4000</v>
      </c>
      <c r="O34" s="250">
        <v>16000</v>
      </c>
      <c r="P34" s="250">
        <v>4000</v>
      </c>
    </row>
    <row r="35" spans="1:16" s="249" customFormat="1" x14ac:dyDescent="0.2">
      <c r="A35" s="243" t="s">
        <v>120</v>
      </c>
      <c r="B35" s="247" t="s">
        <v>377</v>
      </c>
      <c r="C35" s="220" t="s">
        <v>161</v>
      </c>
      <c r="D35" s="250">
        <f t="shared" si="0"/>
        <v>95000</v>
      </c>
      <c r="E35" s="250">
        <v>0</v>
      </c>
      <c r="F35" s="250">
        <v>0</v>
      </c>
      <c r="G35" s="250">
        <v>0</v>
      </c>
      <c r="H35" s="250">
        <v>0</v>
      </c>
      <c r="I35" s="250">
        <v>31000</v>
      </c>
      <c r="J35" s="250">
        <v>15000</v>
      </c>
      <c r="K35" s="250">
        <v>6000</v>
      </c>
      <c r="L35" s="250">
        <v>7000</v>
      </c>
      <c r="M35" s="250">
        <v>6000</v>
      </c>
      <c r="N35" s="250">
        <v>6000</v>
      </c>
      <c r="O35" s="250">
        <v>18000</v>
      </c>
      <c r="P35" s="250">
        <v>6000</v>
      </c>
    </row>
    <row r="36" spans="1:16" s="249" customFormat="1" x14ac:dyDescent="0.2">
      <c r="A36" s="243" t="s">
        <v>121</v>
      </c>
      <c r="B36" s="247" t="s">
        <v>377</v>
      </c>
      <c r="C36" s="220" t="s">
        <v>162</v>
      </c>
      <c r="D36" s="250">
        <f t="shared" si="0"/>
        <v>215500</v>
      </c>
      <c r="E36" s="250">
        <v>0</v>
      </c>
      <c r="F36" s="250">
        <v>0</v>
      </c>
      <c r="G36" s="250">
        <v>0</v>
      </c>
      <c r="H36" s="250">
        <v>0</v>
      </c>
      <c r="I36" s="250">
        <v>83000</v>
      </c>
      <c r="J36" s="250">
        <v>15000</v>
      </c>
      <c r="K36" s="250">
        <v>17000</v>
      </c>
      <c r="L36" s="250">
        <v>18000</v>
      </c>
      <c r="M36" s="250">
        <v>17000</v>
      </c>
      <c r="N36" s="250">
        <v>20500</v>
      </c>
      <c r="O36" s="250">
        <v>28000</v>
      </c>
      <c r="P36" s="250">
        <v>17000</v>
      </c>
    </row>
    <row r="37" spans="1:16" s="249" customFormat="1" ht="24.75" customHeight="1" x14ac:dyDescent="0.2">
      <c r="A37" s="243">
        <v>1551</v>
      </c>
      <c r="B37" s="247" t="s">
        <v>377</v>
      </c>
      <c r="C37" s="223" t="s">
        <v>163</v>
      </c>
      <c r="D37" s="250">
        <f t="shared" si="0"/>
        <v>9390.7199999999975</v>
      </c>
      <c r="E37" s="250">
        <v>782.56</v>
      </c>
      <c r="F37" s="250">
        <v>782.56</v>
      </c>
      <c r="G37" s="250">
        <v>782.56</v>
      </c>
      <c r="H37" s="250">
        <v>782.56</v>
      </c>
      <c r="I37" s="250">
        <v>782.56</v>
      </c>
      <c r="J37" s="250">
        <v>782.56</v>
      </c>
      <c r="K37" s="250">
        <v>782.56</v>
      </c>
      <c r="L37" s="250">
        <v>782.56</v>
      </c>
      <c r="M37" s="250">
        <v>782.56</v>
      </c>
      <c r="N37" s="250">
        <v>782.56</v>
      </c>
      <c r="O37" s="250">
        <v>782.56</v>
      </c>
      <c r="P37" s="250">
        <v>782.56</v>
      </c>
    </row>
    <row r="38" spans="1:16" s="249" customFormat="1" x14ac:dyDescent="0.2">
      <c r="A38" s="243">
        <v>1591</v>
      </c>
      <c r="B38" s="247" t="s">
        <v>377</v>
      </c>
      <c r="C38" s="220" t="s">
        <v>164</v>
      </c>
      <c r="D38" s="250">
        <f t="shared" si="0"/>
        <v>49399.55999999999</v>
      </c>
      <c r="E38" s="250">
        <v>4116.63</v>
      </c>
      <c r="F38" s="250">
        <v>4116.63</v>
      </c>
      <c r="G38" s="250">
        <v>4116.63</v>
      </c>
      <c r="H38" s="250">
        <v>4116.63</v>
      </c>
      <c r="I38" s="250">
        <v>4116.63</v>
      </c>
      <c r="J38" s="250">
        <v>4116.63</v>
      </c>
      <c r="K38" s="250">
        <v>4116.63</v>
      </c>
      <c r="L38" s="250">
        <v>4116.63</v>
      </c>
      <c r="M38" s="250">
        <v>4116.63</v>
      </c>
      <c r="N38" s="250">
        <v>4116.63</v>
      </c>
      <c r="O38" s="250">
        <v>4116.63</v>
      </c>
      <c r="P38" s="250">
        <v>4116.63</v>
      </c>
    </row>
    <row r="39" spans="1:16" s="249" customFormat="1" ht="12.75" customHeight="1" x14ac:dyDescent="0.2">
      <c r="A39" s="243">
        <v>1592</v>
      </c>
      <c r="B39" s="247" t="s">
        <v>377</v>
      </c>
      <c r="C39" s="220" t="s">
        <v>165</v>
      </c>
      <c r="D39" s="250">
        <f t="shared" si="0"/>
        <v>74099.39999999998</v>
      </c>
      <c r="E39" s="250">
        <v>6174.95</v>
      </c>
      <c r="F39" s="250">
        <v>6174.95</v>
      </c>
      <c r="G39" s="250">
        <v>6174.95</v>
      </c>
      <c r="H39" s="250">
        <v>6174.95</v>
      </c>
      <c r="I39" s="250">
        <v>6174.95</v>
      </c>
      <c r="J39" s="250">
        <v>6174.95</v>
      </c>
      <c r="K39" s="250">
        <v>6174.95</v>
      </c>
      <c r="L39" s="250">
        <v>6174.95</v>
      </c>
      <c r="M39" s="250">
        <v>6174.95</v>
      </c>
      <c r="N39" s="250">
        <v>6174.95</v>
      </c>
      <c r="O39" s="250">
        <v>6174.95</v>
      </c>
      <c r="P39" s="250">
        <v>6174.95</v>
      </c>
    </row>
    <row r="40" spans="1:16" s="249" customFormat="1" ht="12.75" customHeight="1" x14ac:dyDescent="0.2">
      <c r="A40" s="243">
        <v>1593</v>
      </c>
      <c r="B40" s="247" t="s">
        <v>377</v>
      </c>
      <c r="C40" s="220" t="s">
        <v>166</v>
      </c>
      <c r="D40" s="248">
        <f t="shared" si="0"/>
        <v>193271.03000000003</v>
      </c>
      <c r="E40" s="248">
        <v>16105.91</v>
      </c>
      <c r="F40" s="248">
        <v>16105.92</v>
      </c>
      <c r="G40" s="248">
        <v>16105.92</v>
      </c>
      <c r="H40" s="248">
        <v>16105.92</v>
      </c>
      <c r="I40" s="248">
        <v>16105.92</v>
      </c>
      <c r="J40" s="248">
        <v>16105.92</v>
      </c>
      <c r="K40" s="248">
        <v>16105.92</v>
      </c>
      <c r="L40" s="248">
        <v>16105.92</v>
      </c>
      <c r="M40" s="248">
        <v>16105.92</v>
      </c>
      <c r="N40" s="248">
        <v>16105.92</v>
      </c>
      <c r="O40" s="248">
        <v>16105.92</v>
      </c>
      <c r="P40" s="248">
        <v>16105.92</v>
      </c>
    </row>
    <row r="41" spans="1:16" s="249" customFormat="1" ht="12.75" customHeight="1" x14ac:dyDescent="0.2">
      <c r="A41" s="243">
        <v>1599</v>
      </c>
      <c r="B41" s="247" t="s">
        <v>377</v>
      </c>
      <c r="C41" s="221" t="s">
        <v>167</v>
      </c>
      <c r="D41" s="250">
        <f t="shared" si="0"/>
        <v>283961.40000000008</v>
      </c>
      <c r="E41" s="250">
        <v>22974.22</v>
      </c>
      <c r="F41" s="250">
        <v>22974.22</v>
      </c>
      <c r="G41" s="250">
        <v>22974.22</v>
      </c>
      <c r="H41" s="250">
        <v>22974.22</v>
      </c>
      <c r="I41" s="250">
        <v>26420.370000000003</v>
      </c>
      <c r="J41" s="250">
        <v>23663.45</v>
      </c>
      <c r="K41" s="250">
        <v>23663.45</v>
      </c>
      <c r="L41" s="250">
        <v>23663.45</v>
      </c>
      <c r="M41" s="250">
        <v>23663.45</v>
      </c>
      <c r="N41" s="250">
        <v>23663.45</v>
      </c>
      <c r="O41" s="250">
        <v>23663.45</v>
      </c>
      <c r="P41" s="250">
        <v>23663.45</v>
      </c>
    </row>
    <row r="42" spans="1:16" s="249" customFormat="1" ht="12.75" customHeight="1" x14ac:dyDescent="0.2">
      <c r="A42" s="243" t="s">
        <v>122</v>
      </c>
      <c r="B42" s="247" t="s">
        <v>377</v>
      </c>
      <c r="C42" s="222" t="s">
        <v>373</v>
      </c>
      <c r="D42" s="250">
        <f t="shared" si="0"/>
        <v>27607.35</v>
      </c>
      <c r="E42" s="250">
        <v>0</v>
      </c>
      <c r="F42" s="250">
        <v>0</v>
      </c>
      <c r="G42" s="250">
        <v>0</v>
      </c>
      <c r="H42" s="250">
        <v>0</v>
      </c>
      <c r="I42" s="250">
        <v>0</v>
      </c>
      <c r="J42" s="250">
        <v>0</v>
      </c>
      <c r="K42" s="250">
        <v>0</v>
      </c>
      <c r="L42" s="250">
        <v>0</v>
      </c>
      <c r="M42" s="250">
        <v>0</v>
      </c>
      <c r="N42" s="250">
        <v>0</v>
      </c>
      <c r="O42" s="250">
        <v>11831.72</v>
      </c>
      <c r="P42" s="250">
        <v>15775.63</v>
      </c>
    </row>
    <row r="43" spans="1:16" s="249" customFormat="1" ht="12.75" customHeight="1" x14ac:dyDescent="0.2">
      <c r="A43" s="243" t="s">
        <v>123</v>
      </c>
      <c r="B43" s="247" t="s">
        <v>377</v>
      </c>
      <c r="C43" s="222" t="s">
        <v>374</v>
      </c>
      <c r="D43" s="250">
        <f t="shared" si="0"/>
        <v>42578.06</v>
      </c>
      <c r="E43" s="250">
        <v>0</v>
      </c>
      <c r="F43" s="250">
        <v>0</v>
      </c>
      <c r="G43" s="250">
        <v>0</v>
      </c>
      <c r="H43" s="250">
        <v>0</v>
      </c>
      <c r="I43" s="250">
        <v>0</v>
      </c>
      <c r="J43" s="250">
        <v>0</v>
      </c>
      <c r="K43" s="250">
        <v>0</v>
      </c>
      <c r="L43" s="250">
        <v>0</v>
      </c>
      <c r="M43" s="250">
        <v>0</v>
      </c>
      <c r="N43" s="250">
        <v>0</v>
      </c>
      <c r="O43" s="250">
        <v>8397.06</v>
      </c>
      <c r="P43" s="250">
        <v>34181</v>
      </c>
    </row>
    <row r="44" spans="1:16" s="249" customFormat="1" ht="12.75" customHeight="1" x14ac:dyDescent="0.2">
      <c r="A44" s="243" t="s">
        <v>124</v>
      </c>
      <c r="B44" s="247" t="s">
        <v>377</v>
      </c>
      <c r="C44" s="222" t="s">
        <v>375</v>
      </c>
      <c r="D44" s="250">
        <f t="shared" si="0"/>
        <v>87652.450000000012</v>
      </c>
      <c r="E44" s="250">
        <v>0</v>
      </c>
      <c r="F44" s="250">
        <v>0</v>
      </c>
      <c r="G44" s="250">
        <v>0</v>
      </c>
      <c r="H44" s="250">
        <v>67451.990000000005</v>
      </c>
      <c r="I44" s="250">
        <v>0</v>
      </c>
      <c r="J44" s="250">
        <v>0</v>
      </c>
      <c r="K44" s="250">
        <v>0</v>
      </c>
      <c r="L44" s="250">
        <v>0</v>
      </c>
      <c r="M44" s="250">
        <v>0</v>
      </c>
      <c r="N44" s="250">
        <v>0</v>
      </c>
      <c r="O44" s="250">
        <v>0</v>
      </c>
      <c r="P44" s="250">
        <v>20200.46</v>
      </c>
    </row>
    <row r="45" spans="1:16" s="249" customFormat="1" x14ac:dyDescent="0.2">
      <c r="A45" s="243" t="s">
        <v>125</v>
      </c>
      <c r="B45" s="247" t="s">
        <v>377</v>
      </c>
      <c r="C45" s="220" t="s">
        <v>168</v>
      </c>
      <c r="D45" s="250">
        <f t="shared" si="0"/>
        <v>51113.039999999986</v>
      </c>
      <c r="E45" s="250">
        <v>4259.42</v>
      </c>
      <c r="F45" s="250">
        <v>4259.42</v>
      </c>
      <c r="G45" s="250">
        <v>4259.42</v>
      </c>
      <c r="H45" s="250">
        <v>4259.42</v>
      </c>
      <c r="I45" s="250">
        <v>4259.42</v>
      </c>
      <c r="J45" s="250">
        <v>4259.42</v>
      </c>
      <c r="K45" s="250">
        <v>4259.42</v>
      </c>
      <c r="L45" s="250">
        <v>4259.42</v>
      </c>
      <c r="M45" s="250">
        <v>4259.42</v>
      </c>
      <c r="N45" s="250">
        <v>4259.42</v>
      </c>
      <c r="O45" s="250">
        <v>4259.42</v>
      </c>
      <c r="P45" s="250">
        <v>4259.42</v>
      </c>
    </row>
    <row r="46" spans="1:16" s="252" customFormat="1" ht="12.75" customHeight="1" x14ac:dyDescent="0.2">
      <c r="A46" s="243" t="s">
        <v>126</v>
      </c>
      <c r="B46" s="247" t="s">
        <v>377</v>
      </c>
      <c r="C46" s="220" t="s">
        <v>169</v>
      </c>
      <c r="D46" s="250">
        <f t="shared" si="0"/>
        <v>72550.680000000008</v>
      </c>
      <c r="E46" s="251">
        <v>6045.89</v>
      </c>
      <c r="F46" s="251">
        <v>6045.89</v>
      </c>
      <c r="G46" s="251">
        <v>6045.89</v>
      </c>
      <c r="H46" s="251">
        <v>6045.89</v>
      </c>
      <c r="I46" s="251">
        <v>6045.89</v>
      </c>
      <c r="J46" s="251">
        <v>6045.89</v>
      </c>
      <c r="K46" s="251">
        <v>6045.89</v>
      </c>
      <c r="L46" s="251">
        <v>6045.89</v>
      </c>
      <c r="M46" s="251">
        <v>6045.89</v>
      </c>
      <c r="N46" s="251">
        <v>6045.89</v>
      </c>
      <c r="O46" s="251">
        <v>6045.89</v>
      </c>
      <c r="P46" s="251">
        <v>6045.89</v>
      </c>
    </row>
    <row r="47" spans="1:16" s="252" customFormat="1" x14ac:dyDescent="0.2">
      <c r="A47" s="243" t="s">
        <v>127</v>
      </c>
      <c r="B47" s="247" t="s">
        <v>377</v>
      </c>
      <c r="C47" s="220" t="s">
        <v>170</v>
      </c>
      <c r="D47" s="250">
        <f t="shared" si="0"/>
        <v>130899.11999999998</v>
      </c>
      <c r="E47" s="251">
        <v>10908.26</v>
      </c>
      <c r="F47" s="251">
        <v>10908.26</v>
      </c>
      <c r="G47" s="251">
        <v>10908.26</v>
      </c>
      <c r="H47" s="251">
        <v>10908.26</v>
      </c>
      <c r="I47" s="251">
        <v>10908.26</v>
      </c>
      <c r="J47" s="251">
        <v>10908.26</v>
      </c>
      <c r="K47" s="251">
        <v>10908.26</v>
      </c>
      <c r="L47" s="251">
        <v>10908.26</v>
      </c>
      <c r="M47" s="251">
        <v>10908.26</v>
      </c>
      <c r="N47" s="251">
        <v>10908.26</v>
      </c>
      <c r="O47" s="251">
        <v>10908.26</v>
      </c>
      <c r="P47" s="251">
        <v>10908.26</v>
      </c>
    </row>
    <row r="48" spans="1:16" s="252" customFormat="1" x14ac:dyDescent="0.2">
      <c r="A48" s="243" t="s">
        <v>128</v>
      </c>
      <c r="B48" s="247" t="s">
        <v>377</v>
      </c>
      <c r="C48" s="220" t="s">
        <v>171</v>
      </c>
      <c r="D48" s="250">
        <f t="shared" si="0"/>
        <v>47326.832500000004</v>
      </c>
      <c r="E48" s="251">
        <v>3943.9074999999998</v>
      </c>
      <c r="F48" s="251">
        <v>3943.9074999999998</v>
      </c>
      <c r="G48" s="251">
        <v>3943.9074999999998</v>
      </c>
      <c r="H48" s="251">
        <v>3943.9074999999998</v>
      </c>
      <c r="I48" s="251">
        <v>3943.9074999999998</v>
      </c>
      <c r="J48" s="251">
        <v>3943.9074999999998</v>
      </c>
      <c r="K48" s="251">
        <v>3943.9074999999998</v>
      </c>
      <c r="L48" s="251">
        <v>3943.9074999999998</v>
      </c>
      <c r="M48" s="251">
        <v>3943.9074999999998</v>
      </c>
      <c r="N48" s="251">
        <v>3943.9074999999998</v>
      </c>
      <c r="O48" s="251">
        <v>3943.9074999999998</v>
      </c>
      <c r="P48" s="251">
        <v>3943.85</v>
      </c>
    </row>
    <row r="49" spans="1:16" s="252" customFormat="1" x14ac:dyDescent="0.2">
      <c r="A49" s="243" t="s">
        <v>129</v>
      </c>
      <c r="B49" s="247" t="s">
        <v>377</v>
      </c>
      <c r="C49" s="220" t="s">
        <v>172</v>
      </c>
      <c r="D49" s="250">
        <f t="shared" si="0"/>
        <v>33588.249999999993</v>
      </c>
      <c r="E49" s="251">
        <v>2799.0208333333335</v>
      </c>
      <c r="F49" s="251">
        <v>2799.0208333333335</v>
      </c>
      <c r="G49" s="251">
        <v>2799.0208333333335</v>
      </c>
      <c r="H49" s="251">
        <v>2799.0208333333335</v>
      </c>
      <c r="I49" s="251">
        <v>2799.0208333333335</v>
      </c>
      <c r="J49" s="251">
        <v>2799.0208333333335</v>
      </c>
      <c r="K49" s="251">
        <v>2799.0208333333335</v>
      </c>
      <c r="L49" s="251">
        <v>2799.0208333333335</v>
      </c>
      <c r="M49" s="251">
        <v>2799.0208333333335</v>
      </c>
      <c r="N49" s="251">
        <v>2799.0208333333335</v>
      </c>
      <c r="O49" s="251">
        <v>2799.0208333333335</v>
      </c>
      <c r="P49" s="251">
        <v>2799.0208333333335</v>
      </c>
    </row>
    <row r="50" spans="1:16" s="252" customFormat="1" ht="24.75" customHeight="1" x14ac:dyDescent="0.2">
      <c r="A50" s="243">
        <v>1598</v>
      </c>
      <c r="B50" s="247" t="s">
        <v>377</v>
      </c>
      <c r="C50" s="223" t="s">
        <v>376</v>
      </c>
      <c r="D50" s="250">
        <f t="shared" si="0"/>
        <v>60601.37</v>
      </c>
      <c r="E50" s="251">
        <v>5050.1141666666672</v>
      </c>
      <c r="F50" s="251">
        <v>5050.1141666666672</v>
      </c>
      <c r="G50" s="251">
        <v>5050.1141666666672</v>
      </c>
      <c r="H50" s="251">
        <v>5050.1141666666672</v>
      </c>
      <c r="I50" s="251">
        <v>5050.1141666666672</v>
      </c>
      <c r="J50" s="251">
        <v>5050.1141666666672</v>
      </c>
      <c r="K50" s="251">
        <v>5050.1141666666672</v>
      </c>
      <c r="L50" s="251">
        <v>5050.1141666666672</v>
      </c>
      <c r="M50" s="251">
        <v>5050.1141666666672</v>
      </c>
      <c r="N50" s="251">
        <v>5050.1141666666672</v>
      </c>
      <c r="O50" s="251">
        <v>5050.1141666666672</v>
      </c>
      <c r="P50" s="251">
        <v>5050.1141666666672</v>
      </c>
    </row>
    <row r="51" spans="1:16" s="252" customFormat="1" x14ac:dyDescent="0.2">
      <c r="A51" s="253"/>
      <c r="B51" s="364" t="s">
        <v>173</v>
      </c>
      <c r="C51" s="364"/>
      <c r="D51" s="254">
        <f t="shared" ref="D51:P51" si="1">SUM(D13:D50)</f>
        <v>4825672.8424999984</v>
      </c>
      <c r="E51" s="254">
        <f t="shared" si="1"/>
        <v>345144.8874999999</v>
      </c>
      <c r="F51" s="254">
        <f t="shared" si="1"/>
        <v>345144.8974999999</v>
      </c>
      <c r="G51" s="254">
        <f t="shared" si="1"/>
        <v>345144.8974999999</v>
      </c>
      <c r="H51" s="254">
        <f t="shared" si="1"/>
        <v>412596.8874999999</v>
      </c>
      <c r="I51" s="254">
        <f t="shared" si="1"/>
        <v>514143.34749999997</v>
      </c>
      <c r="J51" s="254">
        <f t="shared" si="1"/>
        <v>406944.58750000002</v>
      </c>
      <c r="K51" s="254">
        <f t="shared" si="1"/>
        <v>378944.58750000002</v>
      </c>
      <c r="L51" s="254">
        <f t="shared" si="1"/>
        <v>381944.58750000002</v>
      </c>
      <c r="M51" s="254">
        <f t="shared" si="1"/>
        <v>383944.58750000002</v>
      </c>
      <c r="N51" s="254">
        <f t="shared" si="1"/>
        <v>428444.58750000002</v>
      </c>
      <c r="O51" s="254">
        <f t="shared" si="1"/>
        <v>434173.36749999999</v>
      </c>
      <c r="P51" s="254">
        <f t="shared" si="1"/>
        <v>449101.62000000005</v>
      </c>
    </row>
    <row r="52" spans="1:16" s="252" customFormat="1" ht="25.5" customHeight="1" x14ac:dyDescent="0.2">
      <c r="A52" s="242">
        <v>2111</v>
      </c>
      <c r="B52" s="247" t="s">
        <v>377</v>
      </c>
      <c r="C52" s="255" t="s">
        <v>174</v>
      </c>
      <c r="D52" s="250">
        <f t="shared" si="0"/>
        <v>24000</v>
      </c>
      <c r="E52" s="136">
        <v>2000</v>
      </c>
      <c r="F52" s="136">
        <v>2000</v>
      </c>
      <c r="G52" s="136">
        <v>2000</v>
      </c>
      <c r="H52" s="136">
        <v>2000</v>
      </c>
      <c r="I52" s="136">
        <v>2000</v>
      </c>
      <c r="J52" s="136">
        <v>2000</v>
      </c>
      <c r="K52" s="136">
        <v>2000</v>
      </c>
      <c r="L52" s="136">
        <v>2000</v>
      </c>
      <c r="M52" s="136">
        <v>2000</v>
      </c>
      <c r="N52" s="136">
        <v>2000</v>
      </c>
      <c r="O52" s="136">
        <v>2000</v>
      </c>
      <c r="P52" s="136">
        <v>2000</v>
      </c>
    </row>
    <row r="53" spans="1:16" s="252" customFormat="1" ht="24" customHeight="1" x14ac:dyDescent="0.2">
      <c r="A53" s="242">
        <v>2121</v>
      </c>
      <c r="B53" s="247" t="s">
        <v>377</v>
      </c>
      <c r="C53" s="255" t="s">
        <v>175</v>
      </c>
      <c r="D53" s="250">
        <f t="shared" si="0"/>
        <v>22200</v>
      </c>
      <c r="E53" s="256">
        <v>2700</v>
      </c>
      <c r="F53" s="256">
        <v>1000</v>
      </c>
      <c r="G53" s="256">
        <v>3000</v>
      </c>
      <c r="H53" s="256">
        <v>1000</v>
      </c>
      <c r="I53" s="256">
        <v>1500</v>
      </c>
      <c r="J53" s="256">
        <v>3000</v>
      </c>
      <c r="K53" s="256">
        <v>1000</v>
      </c>
      <c r="L53" s="256">
        <v>1000</v>
      </c>
      <c r="M53" s="256">
        <v>3000</v>
      </c>
      <c r="N53" s="256">
        <v>1000</v>
      </c>
      <c r="O53" s="256">
        <v>1000</v>
      </c>
      <c r="P53" s="256">
        <v>3000</v>
      </c>
    </row>
    <row r="54" spans="1:16" s="252" customFormat="1" ht="37.5" customHeight="1" x14ac:dyDescent="0.2">
      <c r="A54" s="242">
        <v>2141</v>
      </c>
      <c r="B54" s="247" t="s">
        <v>377</v>
      </c>
      <c r="C54" s="255" t="s">
        <v>176</v>
      </c>
      <c r="D54" s="250">
        <f t="shared" si="0"/>
        <v>29411</v>
      </c>
      <c r="E54" s="256">
        <v>4000</v>
      </c>
      <c r="F54" s="256">
        <v>2000</v>
      </c>
      <c r="G54" s="256">
        <v>5000</v>
      </c>
      <c r="H54" s="256">
        <v>2000</v>
      </c>
      <c r="I54" s="256">
        <v>2000</v>
      </c>
      <c r="J54" s="256">
        <v>4000</v>
      </c>
      <c r="K54" s="256">
        <v>2000</v>
      </c>
      <c r="L54" s="256">
        <v>2000</v>
      </c>
      <c r="M54" s="256">
        <v>4000</v>
      </c>
      <c r="N54" s="256">
        <v>1000</v>
      </c>
      <c r="O54" s="256">
        <v>1411</v>
      </c>
      <c r="P54" s="256">
        <v>0</v>
      </c>
    </row>
    <row r="55" spans="1:16" s="252" customFormat="1" ht="12.75" customHeight="1" x14ac:dyDescent="0.2">
      <c r="A55" s="242">
        <v>2151</v>
      </c>
      <c r="B55" s="247" t="s">
        <v>377</v>
      </c>
      <c r="C55" s="255" t="s">
        <v>177</v>
      </c>
      <c r="D55" s="250">
        <f t="shared" si="0"/>
        <v>8300</v>
      </c>
      <c r="E55" s="256">
        <v>0</v>
      </c>
      <c r="F55" s="256">
        <v>0</v>
      </c>
      <c r="G55" s="256">
        <f>5500+700</f>
        <v>6200</v>
      </c>
      <c r="H55" s="256">
        <v>0</v>
      </c>
      <c r="I55" s="256">
        <v>0</v>
      </c>
      <c r="J55" s="256">
        <v>700</v>
      </c>
      <c r="K55" s="256">
        <v>0</v>
      </c>
      <c r="L55" s="256">
        <v>0</v>
      </c>
      <c r="M55" s="256">
        <v>700</v>
      </c>
      <c r="N55" s="256">
        <v>0</v>
      </c>
      <c r="O55" s="256">
        <v>0</v>
      </c>
      <c r="P55" s="256">
        <v>700</v>
      </c>
    </row>
    <row r="56" spans="1:16" s="252" customFormat="1" x14ac:dyDescent="0.2">
      <c r="A56" s="242">
        <v>2161</v>
      </c>
      <c r="B56" s="247" t="s">
        <v>377</v>
      </c>
      <c r="C56" s="255" t="s">
        <v>178</v>
      </c>
      <c r="D56" s="250">
        <f t="shared" si="0"/>
        <v>14000</v>
      </c>
      <c r="E56" s="256">
        <v>1000</v>
      </c>
      <c r="F56" s="256">
        <v>1000</v>
      </c>
      <c r="G56" s="256">
        <v>1000</v>
      </c>
      <c r="H56" s="256">
        <v>2000</v>
      </c>
      <c r="I56" s="256">
        <v>2000</v>
      </c>
      <c r="J56" s="256">
        <v>1000</v>
      </c>
      <c r="K56" s="256">
        <v>1000</v>
      </c>
      <c r="L56" s="256">
        <v>1000</v>
      </c>
      <c r="M56" s="256">
        <v>1000</v>
      </c>
      <c r="N56" s="256">
        <v>1000</v>
      </c>
      <c r="O56" s="256">
        <v>1000</v>
      </c>
      <c r="P56" s="256">
        <v>1000</v>
      </c>
    </row>
    <row r="57" spans="1:16" s="252" customFormat="1" ht="12.75" customHeight="1" x14ac:dyDescent="0.2">
      <c r="A57" s="242">
        <v>2211</v>
      </c>
      <c r="B57" s="247" t="s">
        <v>377</v>
      </c>
      <c r="C57" s="255" t="s">
        <v>179</v>
      </c>
      <c r="D57" s="250">
        <f t="shared" si="0"/>
        <v>5000</v>
      </c>
      <c r="E57" s="256">
        <v>0</v>
      </c>
      <c r="F57" s="256">
        <v>0</v>
      </c>
      <c r="G57" s="256">
        <v>1000</v>
      </c>
      <c r="H57" s="256">
        <v>0</v>
      </c>
      <c r="I57" s="256">
        <v>0</v>
      </c>
      <c r="J57" s="256">
        <v>1000</v>
      </c>
      <c r="K57" s="256">
        <v>0</v>
      </c>
      <c r="L57" s="256">
        <v>0</v>
      </c>
      <c r="M57" s="256">
        <v>1000</v>
      </c>
      <c r="N57" s="256">
        <v>1000</v>
      </c>
      <c r="O57" s="256">
        <v>0</v>
      </c>
      <c r="P57" s="256">
        <v>1000</v>
      </c>
    </row>
    <row r="58" spans="1:16" s="241" customFormat="1" ht="12.75" customHeight="1" x14ac:dyDescent="0.2">
      <c r="A58" s="243">
        <v>2461</v>
      </c>
      <c r="B58" s="247" t="s">
        <v>377</v>
      </c>
      <c r="C58" s="223" t="s">
        <v>180</v>
      </c>
      <c r="D58" s="250">
        <f t="shared" si="0"/>
        <v>1470</v>
      </c>
      <c r="E58" s="256">
        <v>0</v>
      </c>
      <c r="F58" s="256">
        <v>800</v>
      </c>
      <c r="G58" s="256">
        <v>0</v>
      </c>
      <c r="H58" s="256">
        <v>0</v>
      </c>
      <c r="I58" s="256">
        <v>0</v>
      </c>
      <c r="J58" s="256">
        <v>670</v>
      </c>
      <c r="K58" s="256">
        <v>0</v>
      </c>
      <c r="L58" s="256">
        <v>0</v>
      </c>
      <c r="M58" s="256">
        <v>0</v>
      </c>
      <c r="N58" s="256">
        <v>0</v>
      </c>
      <c r="O58" s="256">
        <v>0</v>
      </c>
      <c r="P58" s="257">
        <v>0</v>
      </c>
    </row>
    <row r="59" spans="1:16" s="241" customFormat="1" ht="12.75" customHeight="1" x14ac:dyDescent="0.2">
      <c r="A59" s="243">
        <v>2531</v>
      </c>
      <c r="B59" s="247" t="s">
        <v>377</v>
      </c>
      <c r="C59" s="223" t="s">
        <v>181</v>
      </c>
      <c r="D59" s="250">
        <f t="shared" si="0"/>
        <v>2500</v>
      </c>
      <c r="E59" s="256">
        <v>2500</v>
      </c>
      <c r="F59" s="256">
        <v>0</v>
      </c>
      <c r="G59" s="256">
        <v>0</v>
      </c>
      <c r="H59" s="256">
        <v>0</v>
      </c>
      <c r="I59" s="256">
        <v>0</v>
      </c>
      <c r="J59" s="256">
        <v>0</v>
      </c>
      <c r="K59" s="256">
        <v>0</v>
      </c>
      <c r="L59" s="256">
        <v>0</v>
      </c>
      <c r="M59" s="256">
        <v>0</v>
      </c>
      <c r="N59" s="256">
        <v>0</v>
      </c>
      <c r="O59" s="256">
        <v>0</v>
      </c>
      <c r="P59" s="256">
        <v>0</v>
      </c>
    </row>
    <row r="60" spans="1:16" s="241" customFormat="1" ht="12.75" customHeight="1" x14ac:dyDescent="0.2">
      <c r="A60" s="243">
        <v>2541</v>
      </c>
      <c r="B60" s="247" t="s">
        <v>377</v>
      </c>
      <c r="C60" s="223" t="s">
        <v>278</v>
      </c>
      <c r="D60" s="250">
        <f>SUM(E60:P60)</f>
        <v>36000</v>
      </c>
      <c r="E60" s="256">
        <v>12000</v>
      </c>
      <c r="F60" s="256">
        <v>0</v>
      </c>
      <c r="G60" s="256">
        <v>0</v>
      </c>
      <c r="H60" s="256">
        <v>0</v>
      </c>
      <c r="I60" s="256">
        <v>12000</v>
      </c>
      <c r="J60" s="256">
        <v>0</v>
      </c>
      <c r="K60" s="256">
        <v>0</v>
      </c>
      <c r="L60" s="256">
        <v>0</v>
      </c>
      <c r="M60" s="256">
        <v>12000</v>
      </c>
      <c r="N60" s="256">
        <v>0</v>
      </c>
      <c r="O60" s="256">
        <v>0</v>
      </c>
      <c r="P60" s="256">
        <v>0</v>
      </c>
    </row>
    <row r="61" spans="1:16" s="241" customFormat="1" ht="12.75" customHeight="1" x14ac:dyDescent="0.2">
      <c r="A61" s="243">
        <v>2611</v>
      </c>
      <c r="B61" s="247" t="s">
        <v>377</v>
      </c>
      <c r="C61" s="223" t="s">
        <v>182</v>
      </c>
      <c r="D61" s="250">
        <f t="shared" si="0"/>
        <v>223000</v>
      </c>
      <c r="E61" s="256">
        <v>18000</v>
      </c>
      <c r="F61" s="256">
        <v>18000</v>
      </c>
      <c r="G61" s="256">
        <v>19000</v>
      </c>
      <c r="H61" s="256">
        <v>19000</v>
      </c>
      <c r="I61" s="256">
        <v>19000</v>
      </c>
      <c r="J61" s="256">
        <v>19000</v>
      </c>
      <c r="K61" s="256">
        <v>18000</v>
      </c>
      <c r="L61" s="256">
        <v>18000</v>
      </c>
      <c r="M61" s="256">
        <v>19000</v>
      </c>
      <c r="N61" s="256">
        <v>19000</v>
      </c>
      <c r="O61" s="256">
        <v>19000</v>
      </c>
      <c r="P61" s="257">
        <v>18000</v>
      </c>
    </row>
    <row r="62" spans="1:16" s="241" customFormat="1" ht="12.75" customHeight="1" x14ac:dyDescent="0.2">
      <c r="A62" s="243">
        <v>2721</v>
      </c>
      <c r="B62" s="247" t="s">
        <v>377</v>
      </c>
      <c r="C62" s="223" t="s">
        <v>183</v>
      </c>
      <c r="D62" s="250">
        <f t="shared" si="0"/>
        <v>6085</v>
      </c>
      <c r="E62" s="256">
        <v>6085</v>
      </c>
      <c r="F62" s="256">
        <v>0</v>
      </c>
      <c r="G62" s="256">
        <v>0</v>
      </c>
      <c r="H62" s="256">
        <v>0</v>
      </c>
      <c r="I62" s="256">
        <v>0</v>
      </c>
      <c r="J62" s="256">
        <v>0</v>
      </c>
      <c r="K62" s="256">
        <v>0</v>
      </c>
      <c r="L62" s="256">
        <v>0</v>
      </c>
      <c r="M62" s="256">
        <v>0</v>
      </c>
      <c r="N62" s="256">
        <v>0</v>
      </c>
      <c r="O62" s="256">
        <v>0</v>
      </c>
      <c r="P62" s="256">
        <v>0</v>
      </c>
    </row>
    <row r="63" spans="1:16" s="241" customFormat="1" ht="12.75" customHeight="1" x14ac:dyDescent="0.2">
      <c r="A63" s="243">
        <v>2911</v>
      </c>
      <c r="B63" s="247" t="s">
        <v>377</v>
      </c>
      <c r="C63" s="223" t="s">
        <v>184</v>
      </c>
      <c r="D63" s="250">
        <f t="shared" si="0"/>
        <v>2000</v>
      </c>
      <c r="E63" s="256">
        <v>0</v>
      </c>
      <c r="F63" s="256">
        <v>1000</v>
      </c>
      <c r="G63" s="256">
        <v>0</v>
      </c>
      <c r="H63" s="256">
        <v>0</v>
      </c>
      <c r="I63" s="256">
        <v>0</v>
      </c>
      <c r="J63" s="256">
        <v>0</v>
      </c>
      <c r="K63" s="256">
        <v>1000</v>
      </c>
      <c r="L63" s="256">
        <v>0</v>
      </c>
      <c r="M63" s="256">
        <v>0</v>
      </c>
      <c r="N63" s="256">
        <v>0</v>
      </c>
      <c r="O63" s="256">
        <v>0</v>
      </c>
      <c r="P63" s="257">
        <v>0</v>
      </c>
    </row>
    <row r="64" spans="1:16" s="241" customFormat="1" ht="24.75" customHeight="1" x14ac:dyDescent="0.2">
      <c r="A64" s="243">
        <v>2921</v>
      </c>
      <c r="B64" s="247" t="s">
        <v>377</v>
      </c>
      <c r="C64" s="223" t="s">
        <v>185</v>
      </c>
      <c r="D64" s="250">
        <f t="shared" si="0"/>
        <v>628</v>
      </c>
      <c r="E64" s="256">
        <v>628</v>
      </c>
      <c r="F64" s="256">
        <v>0</v>
      </c>
      <c r="G64" s="256">
        <v>0</v>
      </c>
      <c r="H64" s="256">
        <v>0</v>
      </c>
      <c r="I64" s="256">
        <v>0</v>
      </c>
      <c r="J64" s="256">
        <v>0</v>
      </c>
      <c r="K64" s="256">
        <v>0</v>
      </c>
      <c r="L64" s="256">
        <v>0</v>
      </c>
      <c r="M64" s="256">
        <v>0</v>
      </c>
      <c r="N64" s="256">
        <v>0</v>
      </c>
      <c r="O64" s="256">
        <v>0</v>
      </c>
      <c r="P64" s="257">
        <v>0</v>
      </c>
    </row>
    <row r="65" spans="1:16" s="241" customFormat="1" ht="51" x14ac:dyDescent="0.2">
      <c r="A65" s="243">
        <v>2941</v>
      </c>
      <c r="B65" s="247" t="s">
        <v>377</v>
      </c>
      <c r="C65" s="223" t="s">
        <v>186</v>
      </c>
      <c r="D65" s="250">
        <f>SUM(E65:P65)</f>
        <v>1000</v>
      </c>
      <c r="E65" s="256">
        <v>1000</v>
      </c>
      <c r="F65" s="256">
        <v>0</v>
      </c>
      <c r="G65" s="256">
        <v>0</v>
      </c>
      <c r="H65" s="256">
        <v>0</v>
      </c>
      <c r="I65" s="256">
        <v>0</v>
      </c>
      <c r="J65" s="256">
        <v>0</v>
      </c>
      <c r="K65" s="256">
        <v>0</v>
      </c>
      <c r="L65" s="256">
        <v>0</v>
      </c>
      <c r="M65" s="256">
        <v>0</v>
      </c>
      <c r="N65" s="256">
        <v>0</v>
      </c>
      <c r="O65" s="256">
        <v>0</v>
      </c>
      <c r="P65" s="257">
        <v>0</v>
      </c>
    </row>
    <row r="66" spans="1:16" s="241" customFormat="1" ht="38.25" x14ac:dyDescent="0.2">
      <c r="A66" s="243">
        <v>2961</v>
      </c>
      <c r="B66" s="247" t="s">
        <v>377</v>
      </c>
      <c r="C66" s="223" t="s">
        <v>187</v>
      </c>
      <c r="D66" s="250">
        <f>SUM(E66:P66)</f>
        <v>28000</v>
      </c>
      <c r="E66" s="256">
        <v>10000</v>
      </c>
      <c r="F66" s="256">
        <v>0</v>
      </c>
      <c r="G66" s="256">
        <v>11000</v>
      </c>
      <c r="H66" s="256">
        <v>0</v>
      </c>
      <c r="I66" s="256">
        <v>7000</v>
      </c>
      <c r="J66" s="256">
        <v>0</v>
      </c>
      <c r="K66" s="256">
        <v>0</v>
      </c>
      <c r="L66" s="256">
        <v>0</v>
      </c>
      <c r="M66" s="256">
        <v>0</v>
      </c>
      <c r="N66" s="256">
        <v>0</v>
      </c>
      <c r="O66" s="256">
        <v>0</v>
      </c>
      <c r="P66" s="257">
        <v>0</v>
      </c>
    </row>
    <row r="67" spans="1:16" s="241" customFormat="1" ht="12.75" customHeight="1" x14ac:dyDescent="0.2">
      <c r="A67" s="243"/>
      <c r="B67" s="364" t="s">
        <v>272</v>
      </c>
      <c r="C67" s="364"/>
      <c r="D67" s="258">
        <f>SUM(D52:D66)</f>
        <v>403594</v>
      </c>
      <c r="E67" s="259">
        <f>SUM(E52:E66)</f>
        <v>59913</v>
      </c>
      <c r="F67" s="259">
        <f t="shared" ref="F67:P67" si="2">SUM(F52:F66)</f>
        <v>25800</v>
      </c>
      <c r="G67" s="259">
        <f t="shared" si="2"/>
        <v>48200</v>
      </c>
      <c r="H67" s="259">
        <f t="shared" si="2"/>
        <v>26000</v>
      </c>
      <c r="I67" s="259">
        <f t="shared" si="2"/>
        <v>45500</v>
      </c>
      <c r="J67" s="259">
        <f t="shared" si="2"/>
        <v>31370</v>
      </c>
      <c r="K67" s="259">
        <f t="shared" si="2"/>
        <v>25000</v>
      </c>
      <c r="L67" s="259">
        <f t="shared" si="2"/>
        <v>24000</v>
      </c>
      <c r="M67" s="259">
        <f t="shared" si="2"/>
        <v>42700</v>
      </c>
      <c r="N67" s="259">
        <f t="shared" si="2"/>
        <v>25000</v>
      </c>
      <c r="O67" s="259">
        <f t="shared" si="2"/>
        <v>24411</v>
      </c>
      <c r="P67" s="259">
        <f t="shared" si="2"/>
        <v>25700</v>
      </c>
    </row>
    <row r="68" spans="1:16" s="241" customFormat="1" x14ac:dyDescent="0.2">
      <c r="A68" s="260">
        <v>3111</v>
      </c>
      <c r="B68" s="247" t="s">
        <v>377</v>
      </c>
      <c r="C68" s="261" t="s">
        <v>258</v>
      </c>
      <c r="D68" s="250">
        <f>SUM(E68:P68)</f>
        <v>24000</v>
      </c>
      <c r="E68" s="256">
        <v>0</v>
      </c>
      <c r="F68" s="256">
        <v>4000</v>
      </c>
      <c r="G68" s="256">
        <v>0</v>
      </c>
      <c r="H68" s="256">
        <v>4000</v>
      </c>
      <c r="I68" s="256">
        <v>0</v>
      </c>
      <c r="J68" s="256">
        <v>4000</v>
      </c>
      <c r="K68" s="256">
        <v>0</v>
      </c>
      <c r="L68" s="256">
        <v>4000</v>
      </c>
      <c r="M68" s="256">
        <v>0</v>
      </c>
      <c r="N68" s="256">
        <v>4000</v>
      </c>
      <c r="O68" s="256">
        <v>0</v>
      </c>
      <c r="P68" s="257">
        <v>4000</v>
      </c>
    </row>
    <row r="69" spans="1:16" s="241" customFormat="1" x14ac:dyDescent="0.2">
      <c r="A69" s="260">
        <v>3131</v>
      </c>
      <c r="B69" s="247" t="s">
        <v>377</v>
      </c>
      <c r="C69" s="261" t="s">
        <v>259</v>
      </c>
      <c r="D69" s="250">
        <f t="shared" ref="D69:D84" si="3">SUM(E69:P69)</f>
        <v>4000</v>
      </c>
      <c r="E69" s="256">
        <v>4000</v>
      </c>
      <c r="F69" s="256">
        <v>0</v>
      </c>
      <c r="G69" s="256">
        <v>0</v>
      </c>
      <c r="H69" s="256">
        <v>0</v>
      </c>
      <c r="I69" s="256">
        <v>0</v>
      </c>
      <c r="J69" s="256">
        <v>0</v>
      </c>
      <c r="K69" s="256">
        <v>0</v>
      </c>
      <c r="L69" s="256">
        <v>0</v>
      </c>
      <c r="M69" s="256">
        <v>0</v>
      </c>
      <c r="N69" s="256">
        <v>0</v>
      </c>
      <c r="O69" s="257">
        <v>0</v>
      </c>
      <c r="P69" s="257">
        <v>0</v>
      </c>
    </row>
    <row r="70" spans="1:16" s="241" customFormat="1" x14ac:dyDescent="0.2">
      <c r="A70" s="260">
        <v>3141</v>
      </c>
      <c r="B70" s="247" t="s">
        <v>377</v>
      </c>
      <c r="C70" s="261" t="s">
        <v>260</v>
      </c>
      <c r="D70" s="250">
        <f t="shared" si="3"/>
        <v>33000</v>
      </c>
      <c r="E70" s="136">
        <v>3000</v>
      </c>
      <c r="F70" s="136">
        <v>3000</v>
      </c>
      <c r="G70" s="136">
        <v>3000</v>
      </c>
      <c r="H70" s="136">
        <v>3000</v>
      </c>
      <c r="I70" s="136">
        <v>3000</v>
      </c>
      <c r="J70" s="136">
        <v>3000</v>
      </c>
      <c r="K70" s="136">
        <v>3000</v>
      </c>
      <c r="L70" s="136">
        <v>3000</v>
      </c>
      <c r="M70" s="136">
        <v>3000</v>
      </c>
      <c r="N70" s="136">
        <v>2000</v>
      </c>
      <c r="O70" s="136">
        <v>2000</v>
      </c>
      <c r="P70" s="136">
        <v>2000</v>
      </c>
    </row>
    <row r="71" spans="1:16" s="241" customFormat="1" ht="27" customHeight="1" x14ac:dyDescent="0.2">
      <c r="A71" s="260">
        <v>3171</v>
      </c>
      <c r="B71" s="247" t="s">
        <v>377</v>
      </c>
      <c r="C71" s="261" t="s">
        <v>261</v>
      </c>
      <c r="D71" s="250">
        <f t="shared" si="3"/>
        <v>3600</v>
      </c>
      <c r="E71" s="256">
        <v>300</v>
      </c>
      <c r="F71" s="256">
        <v>300</v>
      </c>
      <c r="G71" s="256">
        <v>300</v>
      </c>
      <c r="H71" s="256">
        <v>300</v>
      </c>
      <c r="I71" s="256">
        <v>300</v>
      </c>
      <c r="J71" s="256">
        <v>300</v>
      </c>
      <c r="K71" s="256">
        <v>300</v>
      </c>
      <c r="L71" s="256">
        <v>300</v>
      </c>
      <c r="M71" s="256">
        <v>300</v>
      </c>
      <c r="N71" s="256">
        <v>300</v>
      </c>
      <c r="O71" s="256">
        <v>300</v>
      </c>
      <c r="P71" s="256">
        <v>300</v>
      </c>
    </row>
    <row r="72" spans="1:16" s="241" customFormat="1" ht="12.75" customHeight="1" x14ac:dyDescent="0.2">
      <c r="A72" s="260">
        <v>3451</v>
      </c>
      <c r="B72" s="247" t="s">
        <v>377</v>
      </c>
      <c r="C72" s="261" t="s">
        <v>262</v>
      </c>
      <c r="D72" s="250">
        <f t="shared" si="3"/>
        <v>56000</v>
      </c>
      <c r="E72" s="256">
        <v>0</v>
      </c>
      <c r="F72" s="256">
        <v>56000</v>
      </c>
      <c r="G72" s="256">
        <v>0</v>
      </c>
      <c r="H72" s="256">
        <v>0</v>
      </c>
      <c r="I72" s="256">
        <v>0</v>
      </c>
      <c r="J72" s="256">
        <v>0</v>
      </c>
      <c r="K72" s="256">
        <v>0</v>
      </c>
      <c r="L72" s="256">
        <v>0</v>
      </c>
      <c r="M72" s="256">
        <v>0</v>
      </c>
      <c r="N72" s="256">
        <v>0</v>
      </c>
      <c r="O72" s="256">
        <v>0</v>
      </c>
      <c r="P72" s="256">
        <v>0</v>
      </c>
    </row>
    <row r="73" spans="1:16" s="241" customFormat="1" ht="39.75" customHeight="1" x14ac:dyDescent="0.2">
      <c r="A73" s="260">
        <v>3521</v>
      </c>
      <c r="B73" s="247" t="s">
        <v>377</v>
      </c>
      <c r="C73" s="261" t="s">
        <v>279</v>
      </c>
      <c r="D73" s="250">
        <f t="shared" si="3"/>
        <v>5000</v>
      </c>
      <c r="E73" s="256">
        <v>5000</v>
      </c>
      <c r="F73" s="256">
        <v>0</v>
      </c>
      <c r="G73" s="256">
        <v>0</v>
      </c>
      <c r="H73" s="256">
        <v>0</v>
      </c>
      <c r="I73" s="256">
        <v>0</v>
      </c>
      <c r="J73" s="256">
        <v>0</v>
      </c>
      <c r="K73" s="256">
        <v>0</v>
      </c>
      <c r="L73" s="256">
        <v>0</v>
      </c>
      <c r="M73" s="256">
        <v>0</v>
      </c>
      <c r="N73" s="256">
        <v>0</v>
      </c>
      <c r="O73" s="256">
        <v>0</v>
      </c>
      <c r="P73" s="256">
        <v>0</v>
      </c>
    </row>
    <row r="74" spans="1:16" s="241" customFormat="1" ht="27.75" customHeight="1" x14ac:dyDescent="0.2">
      <c r="A74" s="260">
        <v>3531</v>
      </c>
      <c r="B74" s="247" t="s">
        <v>377</v>
      </c>
      <c r="C74" s="261" t="s">
        <v>263</v>
      </c>
      <c r="D74" s="250">
        <f t="shared" si="3"/>
        <v>12000</v>
      </c>
      <c r="E74" s="256">
        <v>0</v>
      </c>
      <c r="F74" s="256">
        <v>0</v>
      </c>
      <c r="G74" s="256">
        <v>3000</v>
      </c>
      <c r="H74" s="256">
        <v>0</v>
      </c>
      <c r="I74" s="256">
        <v>0</v>
      </c>
      <c r="J74" s="256">
        <v>3000</v>
      </c>
      <c r="K74" s="256">
        <v>0</v>
      </c>
      <c r="L74" s="256">
        <v>0</v>
      </c>
      <c r="M74" s="256">
        <v>3000</v>
      </c>
      <c r="N74" s="256">
        <v>0</v>
      </c>
      <c r="O74" s="256">
        <v>0</v>
      </c>
      <c r="P74" s="257">
        <v>3000</v>
      </c>
    </row>
    <row r="75" spans="1:16" s="241" customFormat="1" ht="25.5" customHeight="1" x14ac:dyDescent="0.2">
      <c r="A75" s="260">
        <v>3551</v>
      </c>
      <c r="B75" s="247" t="s">
        <v>377</v>
      </c>
      <c r="C75" s="261" t="s">
        <v>264</v>
      </c>
      <c r="D75" s="250">
        <f t="shared" si="3"/>
        <v>80000</v>
      </c>
      <c r="E75" s="256">
        <v>10000</v>
      </c>
      <c r="F75" s="256">
        <v>5000</v>
      </c>
      <c r="G75" s="256">
        <v>5000</v>
      </c>
      <c r="H75" s="256">
        <v>20000</v>
      </c>
      <c r="I75" s="256">
        <v>5000</v>
      </c>
      <c r="J75" s="256">
        <v>5000</v>
      </c>
      <c r="K75" s="256">
        <v>10000</v>
      </c>
      <c r="L75" s="256">
        <v>5000</v>
      </c>
      <c r="M75" s="256">
        <v>5000</v>
      </c>
      <c r="N75" s="256">
        <v>5000</v>
      </c>
      <c r="O75" s="256">
        <v>5000</v>
      </c>
      <c r="P75" s="257">
        <v>0</v>
      </c>
    </row>
    <row r="76" spans="1:16" s="241" customFormat="1" ht="12.75" customHeight="1" x14ac:dyDescent="0.2">
      <c r="A76" s="260">
        <v>3571</v>
      </c>
      <c r="B76" s="247" t="s">
        <v>377</v>
      </c>
      <c r="C76" s="261" t="s">
        <v>265</v>
      </c>
      <c r="D76" s="250">
        <f t="shared" si="3"/>
        <v>3000</v>
      </c>
      <c r="E76" s="256">
        <v>0</v>
      </c>
      <c r="F76" s="256">
        <v>0</v>
      </c>
      <c r="G76" s="256">
        <v>3000</v>
      </c>
      <c r="H76" s="256">
        <v>0</v>
      </c>
      <c r="I76" s="256">
        <v>0</v>
      </c>
      <c r="J76" s="256">
        <v>0</v>
      </c>
      <c r="K76" s="256">
        <v>0</v>
      </c>
      <c r="L76" s="256">
        <v>0</v>
      </c>
      <c r="M76" s="256">
        <v>0</v>
      </c>
      <c r="N76" s="256">
        <v>0</v>
      </c>
      <c r="O76" s="256">
        <v>0</v>
      </c>
      <c r="P76" s="256">
        <v>0</v>
      </c>
    </row>
    <row r="77" spans="1:16" s="241" customFormat="1" ht="37.5" customHeight="1" x14ac:dyDescent="0.2">
      <c r="A77" s="260">
        <v>3611</v>
      </c>
      <c r="B77" s="247" t="s">
        <v>377</v>
      </c>
      <c r="C77" s="261" t="s">
        <v>266</v>
      </c>
      <c r="D77" s="250">
        <f t="shared" si="3"/>
        <v>5000</v>
      </c>
      <c r="E77" s="256">
        <v>0</v>
      </c>
      <c r="F77" s="256">
        <v>0</v>
      </c>
      <c r="G77" s="256">
        <v>5000</v>
      </c>
      <c r="H77" s="256">
        <v>0</v>
      </c>
      <c r="I77" s="256">
        <v>0</v>
      </c>
      <c r="J77" s="256">
        <v>0</v>
      </c>
      <c r="K77" s="256">
        <v>0</v>
      </c>
      <c r="L77" s="256">
        <v>0</v>
      </c>
      <c r="M77" s="256">
        <v>0</v>
      </c>
      <c r="N77" s="256">
        <v>0</v>
      </c>
      <c r="O77" s="256">
        <v>0</v>
      </c>
      <c r="P77" s="256">
        <v>0</v>
      </c>
    </row>
    <row r="78" spans="1:16" s="241" customFormat="1" x14ac:dyDescent="0.2">
      <c r="A78" s="260">
        <v>3721</v>
      </c>
      <c r="B78" s="247" t="s">
        <v>377</v>
      </c>
      <c r="C78" s="261" t="s">
        <v>267</v>
      </c>
      <c r="D78" s="250">
        <f t="shared" si="3"/>
        <v>3000</v>
      </c>
      <c r="E78" s="256">
        <v>500</v>
      </c>
      <c r="F78" s="256">
        <v>0</v>
      </c>
      <c r="G78" s="256">
        <v>500</v>
      </c>
      <c r="H78" s="256">
        <v>0</v>
      </c>
      <c r="I78" s="256">
        <v>500</v>
      </c>
      <c r="J78" s="256">
        <v>0</v>
      </c>
      <c r="K78" s="256">
        <v>500</v>
      </c>
      <c r="L78" s="256">
        <v>0</v>
      </c>
      <c r="M78" s="256">
        <v>500</v>
      </c>
      <c r="N78" s="256">
        <v>0</v>
      </c>
      <c r="O78" s="256">
        <v>500</v>
      </c>
      <c r="P78" s="257">
        <v>0</v>
      </c>
    </row>
    <row r="79" spans="1:16" s="241" customFormat="1" x14ac:dyDescent="0.2">
      <c r="A79" s="260">
        <v>3751</v>
      </c>
      <c r="B79" s="247" t="s">
        <v>377</v>
      </c>
      <c r="C79" s="261" t="s">
        <v>268</v>
      </c>
      <c r="D79" s="250">
        <f t="shared" si="3"/>
        <v>23000</v>
      </c>
      <c r="E79" s="256">
        <v>0</v>
      </c>
      <c r="F79" s="256">
        <v>3000</v>
      </c>
      <c r="G79" s="256">
        <v>2000</v>
      </c>
      <c r="H79" s="256">
        <v>3000</v>
      </c>
      <c r="I79" s="256">
        <v>2000</v>
      </c>
      <c r="J79" s="256">
        <v>3000</v>
      </c>
      <c r="K79" s="256">
        <v>2000</v>
      </c>
      <c r="L79" s="256">
        <v>2000</v>
      </c>
      <c r="M79" s="256">
        <v>2000</v>
      </c>
      <c r="N79" s="256">
        <v>2000</v>
      </c>
      <c r="O79" s="256">
        <v>2000</v>
      </c>
      <c r="P79" s="257">
        <v>0</v>
      </c>
    </row>
    <row r="80" spans="1:16" s="241" customFormat="1" ht="12.75" customHeight="1" x14ac:dyDescent="0.2">
      <c r="A80" s="260">
        <v>3821</v>
      </c>
      <c r="B80" s="247" t="s">
        <v>377</v>
      </c>
      <c r="C80" s="261" t="s">
        <v>269</v>
      </c>
      <c r="D80" s="250">
        <f t="shared" si="3"/>
        <v>60000</v>
      </c>
      <c r="E80" s="256">
        <v>2000</v>
      </c>
      <c r="F80" s="256">
        <v>0</v>
      </c>
      <c r="G80" s="256">
        <v>0</v>
      </c>
      <c r="H80" s="256">
        <v>35000</v>
      </c>
      <c r="I80" s="256">
        <v>0</v>
      </c>
      <c r="J80" s="256">
        <v>20000</v>
      </c>
      <c r="K80" s="256">
        <v>0</v>
      </c>
      <c r="L80" s="256">
        <v>0</v>
      </c>
      <c r="M80" s="256">
        <v>0</v>
      </c>
      <c r="N80" s="256">
        <v>0</v>
      </c>
      <c r="O80" s="256">
        <v>3000</v>
      </c>
      <c r="P80" s="257">
        <v>0</v>
      </c>
    </row>
    <row r="81" spans="1:16" s="241" customFormat="1" x14ac:dyDescent="0.2">
      <c r="A81" s="260">
        <v>3921</v>
      </c>
      <c r="B81" s="247" t="s">
        <v>377</v>
      </c>
      <c r="C81" s="261" t="s">
        <v>270</v>
      </c>
      <c r="D81" s="250">
        <f t="shared" si="3"/>
        <v>8000</v>
      </c>
      <c r="E81" s="256">
        <v>0</v>
      </c>
      <c r="F81" s="256">
        <v>0</v>
      </c>
      <c r="G81" s="256">
        <v>3000</v>
      </c>
      <c r="H81" s="256">
        <v>1000</v>
      </c>
      <c r="I81" s="256">
        <v>0</v>
      </c>
      <c r="J81" s="256">
        <v>1000</v>
      </c>
      <c r="K81" s="256">
        <v>0</v>
      </c>
      <c r="L81" s="256">
        <v>0</v>
      </c>
      <c r="M81" s="256">
        <v>1000</v>
      </c>
      <c r="N81" s="256">
        <v>1000</v>
      </c>
      <c r="O81" s="256">
        <v>0</v>
      </c>
      <c r="P81" s="257">
        <v>1000</v>
      </c>
    </row>
    <row r="82" spans="1:16" s="241" customFormat="1" ht="27" customHeight="1" x14ac:dyDescent="0.2">
      <c r="A82" s="260">
        <v>3981</v>
      </c>
      <c r="B82" s="247" t="s">
        <v>377</v>
      </c>
      <c r="C82" s="261" t="s">
        <v>271</v>
      </c>
      <c r="D82" s="250">
        <f t="shared" si="3"/>
        <v>95004</v>
      </c>
      <c r="E82" s="256">
        <v>7917</v>
      </c>
      <c r="F82" s="256">
        <v>7917</v>
      </c>
      <c r="G82" s="256">
        <v>7917</v>
      </c>
      <c r="H82" s="256">
        <v>7917</v>
      </c>
      <c r="I82" s="256">
        <v>7917</v>
      </c>
      <c r="J82" s="256">
        <v>7917</v>
      </c>
      <c r="K82" s="256">
        <v>7917</v>
      </c>
      <c r="L82" s="256">
        <v>7917</v>
      </c>
      <c r="M82" s="256">
        <v>7917</v>
      </c>
      <c r="N82" s="256">
        <v>7917</v>
      </c>
      <c r="O82" s="256">
        <v>7917</v>
      </c>
      <c r="P82" s="256">
        <v>7917</v>
      </c>
    </row>
    <row r="83" spans="1:16" s="241" customFormat="1" x14ac:dyDescent="0.2">
      <c r="A83" s="262"/>
      <c r="B83" s="364" t="s">
        <v>276</v>
      </c>
      <c r="C83" s="364"/>
      <c r="D83" s="259">
        <f t="shared" ref="D83:P83" si="4">SUM(D68:D82)</f>
        <v>414604</v>
      </c>
      <c r="E83" s="259">
        <f t="shared" si="4"/>
        <v>32717</v>
      </c>
      <c r="F83" s="259">
        <f t="shared" si="4"/>
        <v>79217</v>
      </c>
      <c r="G83" s="259">
        <f t="shared" si="4"/>
        <v>32717</v>
      </c>
      <c r="H83" s="259">
        <f t="shared" si="4"/>
        <v>74217</v>
      </c>
      <c r="I83" s="259">
        <f t="shared" si="4"/>
        <v>18717</v>
      </c>
      <c r="J83" s="259">
        <f t="shared" si="4"/>
        <v>47217</v>
      </c>
      <c r="K83" s="259">
        <f t="shared" si="4"/>
        <v>23717</v>
      </c>
      <c r="L83" s="259">
        <f t="shared" si="4"/>
        <v>22217</v>
      </c>
      <c r="M83" s="259">
        <f t="shared" si="4"/>
        <v>22717</v>
      </c>
      <c r="N83" s="259">
        <f t="shared" si="4"/>
        <v>22217</v>
      </c>
      <c r="O83" s="259">
        <f t="shared" si="4"/>
        <v>20717</v>
      </c>
      <c r="P83" s="259">
        <f t="shared" si="4"/>
        <v>18217</v>
      </c>
    </row>
    <row r="84" spans="1:16" s="241" customFormat="1" ht="12.75" customHeight="1" x14ac:dyDescent="0.2">
      <c r="A84" s="263">
        <v>4411</v>
      </c>
      <c r="B84" s="247" t="s">
        <v>377</v>
      </c>
      <c r="C84" s="264" t="s">
        <v>277</v>
      </c>
      <c r="D84" s="250">
        <f t="shared" si="3"/>
        <v>2699802</v>
      </c>
      <c r="E84" s="256">
        <f>222132.09+34204.16</f>
        <v>256336.25</v>
      </c>
      <c r="F84" s="256">
        <f t="shared" ref="F84:P84" si="5">163332.1+58801.15</f>
        <v>222133.25</v>
      </c>
      <c r="G84" s="256">
        <f t="shared" si="5"/>
        <v>222133.25</v>
      </c>
      <c r="H84" s="256">
        <f t="shared" si="5"/>
        <v>222133.25</v>
      </c>
      <c r="I84" s="256">
        <f t="shared" si="5"/>
        <v>222133.25</v>
      </c>
      <c r="J84" s="256">
        <f t="shared" si="5"/>
        <v>222133.25</v>
      </c>
      <c r="K84" s="256">
        <f t="shared" si="5"/>
        <v>222133.25</v>
      </c>
      <c r="L84" s="256">
        <f t="shared" si="5"/>
        <v>222133.25</v>
      </c>
      <c r="M84" s="256">
        <f t="shared" si="5"/>
        <v>222133.25</v>
      </c>
      <c r="N84" s="256">
        <f t="shared" si="5"/>
        <v>222133.25</v>
      </c>
      <c r="O84" s="256">
        <f t="shared" si="5"/>
        <v>222133.25</v>
      </c>
      <c r="P84" s="256">
        <f t="shared" si="5"/>
        <v>222133.25</v>
      </c>
    </row>
    <row r="85" spans="1:16" s="15" customFormat="1" x14ac:dyDescent="0.2">
      <c r="A85" s="265"/>
      <c r="B85" s="265"/>
      <c r="C85" s="266"/>
      <c r="D85" s="267">
        <f>SUM(D84)</f>
        <v>2699802</v>
      </c>
      <c r="E85" s="267">
        <f t="shared" ref="E85:P85" si="6">SUM(E84)</f>
        <v>256336.25</v>
      </c>
      <c r="F85" s="267">
        <f t="shared" si="6"/>
        <v>222133.25</v>
      </c>
      <c r="G85" s="267">
        <f t="shared" si="6"/>
        <v>222133.25</v>
      </c>
      <c r="H85" s="267">
        <f t="shared" si="6"/>
        <v>222133.25</v>
      </c>
      <c r="I85" s="267">
        <f t="shared" si="6"/>
        <v>222133.25</v>
      </c>
      <c r="J85" s="267">
        <f t="shared" si="6"/>
        <v>222133.25</v>
      </c>
      <c r="K85" s="267">
        <f t="shared" si="6"/>
        <v>222133.25</v>
      </c>
      <c r="L85" s="267">
        <f t="shared" si="6"/>
        <v>222133.25</v>
      </c>
      <c r="M85" s="267">
        <f t="shared" si="6"/>
        <v>222133.25</v>
      </c>
      <c r="N85" s="267">
        <f t="shared" si="6"/>
        <v>222133.25</v>
      </c>
      <c r="O85" s="267">
        <f t="shared" si="6"/>
        <v>222133.25</v>
      </c>
      <c r="P85" s="267">
        <f t="shared" si="6"/>
        <v>222133.25</v>
      </c>
    </row>
    <row r="86" spans="1:16" s="15" customFormat="1" x14ac:dyDescent="0.2">
      <c r="A86" s="265"/>
      <c r="B86" s="265"/>
      <c r="C86" s="266"/>
      <c r="D86" s="268"/>
      <c r="E86" s="268"/>
      <c r="F86" s="268"/>
      <c r="G86" s="268"/>
      <c r="H86" s="268"/>
      <c r="I86" s="268"/>
      <c r="J86" s="268"/>
      <c r="K86" s="268"/>
      <c r="L86" s="268"/>
      <c r="M86" s="268"/>
      <c r="N86" s="268"/>
      <c r="O86" s="268"/>
      <c r="P86" s="269"/>
    </row>
    <row r="87" spans="1:16" s="15" customFormat="1" x14ac:dyDescent="0.2">
      <c r="A87" s="270"/>
      <c r="B87" s="270"/>
      <c r="C87" s="266"/>
      <c r="D87" s="269"/>
      <c r="E87" s="269"/>
      <c r="F87" s="269"/>
      <c r="G87" s="269"/>
      <c r="H87" s="269"/>
      <c r="I87" s="269"/>
      <c r="J87" s="269"/>
      <c r="K87" s="269"/>
      <c r="L87" s="269"/>
      <c r="M87" s="269"/>
      <c r="N87" s="269"/>
      <c r="O87" s="269"/>
      <c r="P87" s="269"/>
    </row>
    <row r="88" spans="1:16" s="15" customFormat="1" x14ac:dyDescent="0.2">
      <c r="A88" s="270"/>
      <c r="B88" s="270"/>
      <c r="C88" s="266"/>
      <c r="D88" s="271">
        <f t="shared" ref="D88:P88" si="7">D51+D67+D83+D85</f>
        <v>8343672.8424999984</v>
      </c>
      <c r="E88" s="271">
        <f t="shared" si="7"/>
        <v>694111.13749999995</v>
      </c>
      <c r="F88" s="271">
        <f t="shared" si="7"/>
        <v>672295.14749999996</v>
      </c>
      <c r="G88" s="271">
        <f t="shared" si="7"/>
        <v>648195.14749999996</v>
      </c>
      <c r="H88" s="271">
        <f t="shared" si="7"/>
        <v>734947.13749999995</v>
      </c>
      <c r="I88" s="271">
        <f t="shared" si="7"/>
        <v>800493.59749999992</v>
      </c>
      <c r="J88" s="271">
        <f t="shared" si="7"/>
        <v>707664.83750000002</v>
      </c>
      <c r="K88" s="271">
        <f t="shared" si="7"/>
        <v>649794.83750000002</v>
      </c>
      <c r="L88" s="271">
        <f t="shared" si="7"/>
        <v>650294.83750000002</v>
      </c>
      <c r="M88" s="271">
        <f t="shared" si="7"/>
        <v>671494.83750000002</v>
      </c>
      <c r="N88" s="271">
        <f t="shared" si="7"/>
        <v>697794.83750000002</v>
      </c>
      <c r="O88" s="271">
        <f t="shared" si="7"/>
        <v>701434.61749999993</v>
      </c>
      <c r="P88" s="271">
        <f t="shared" si="7"/>
        <v>715151.87000000011</v>
      </c>
    </row>
    <row r="89" spans="1:16" s="15" customFormat="1" x14ac:dyDescent="0.2">
      <c r="C89" s="272"/>
    </row>
    <row r="90" spans="1:16" s="15" customFormat="1" x14ac:dyDescent="0.2">
      <c r="C90" s="272"/>
      <c r="D90" s="273"/>
    </row>
    <row r="91" spans="1:16" s="15" customFormat="1" x14ac:dyDescent="0.2">
      <c r="C91" s="245"/>
      <c r="D91" s="273"/>
    </row>
    <row r="92" spans="1:16" s="15" customFormat="1" x14ac:dyDescent="0.2">
      <c r="C92" s="245"/>
    </row>
    <row r="93" spans="1:16" s="15" customFormat="1" x14ac:dyDescent="0.2">
      <c r="C93" s="245"/>
    </row>
    <row r="94" spans="1:16" s="15" customFormat="1" x14ac:dyDescent="0.2">
      <c r="C94" s="245"/>
    </row>
    <row r="95" spans="1:16" s="15" customFormat="1" x14ac:dyDescent="0.2">
      <c r="C95" s="246"/>
    </row>
    <row r="96" spans="1:16" s="15" customFormat="1" x14ac:dyDescent="0.2">
      <c r="C96" s="246"/>
    </row>
    <row r="97" spans="3:3" s="15" customFormat="1" x14ac:dyDescent="0.2">
      <c r="C97" s="246"/>
    </row>
    <row r="98" spans="3:3" s="15" customFormat="1" x14ac:dyDescent="0.2">
      <c r="C98" s="246"/>
    </row>
    <row r="99" spans="3:3" s="15" customFormat="1" x14ac:dyDescent="0.2">
      <c r="C99" s="246"/>
    </row>
    <row r="100" spans="3:3" s="15" customFormat="1" x14ac:dyDescent="0.2">
      <c r="C100" s="246"/>
    </row>
    <row r="101" spans="3:3" s="15" customFormat="1" x14ac:dyDescent="0.2">
      <c r="C101" s="246"/>
    </row>
  </sheetData>
  <mergeCells count="9">
    <mergeCell ref="B51:C51"/>
    <mergeCell ref="B67:C67"/>
    <mergeCell ref="B83:C83"/>
    <mergeCell ref="O3:P3"/>
    <mergeCell ref="A10:A11"/>
    <mergeCell ref="B10:B11"/>
    <mergeCell ref="C10:C11"/>
    <mergeCell ref="D10:D11"/>
    <mergeCell ref="E10:P10"/>
  </mergeCells>
  <printOptions horizontalCentered="1"/>
  <pageMargins left="0.23622047244094491" right="0.23622047244094491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workbookViewId="0">
      <selection activeCell="C16" sqref="C16"/>
    </sheetView>
  </sheetViews>
  <sheetFormatPr baseColWidth="10" defaultRowHeight="12.75" x14ac:dyDescent="0.2"/>
  <cols>
    <col min="1" max="1" width="22" style="141" customWidth="1"/>
    <col min="2" max="2" width="35.42578125" style="141" customWidth="1"/>
    <col min="3" max="3" width="14.7109375" style="185" customWidth="1"/>
    <col min="4" max="4" width="15.7109375" style="185" customWidth="1"/>
    <col min="5" max="5" width="20.42578125" style="185" customWidth="1"/>
    <col min="6" max="6" width="13.42578125" style="141" customWidth="1"/>
    <col min="7" max="7" width="11.42578125" style="141"/>
    <col min="8" max="8" width="27.5703125" style="141" customWidth="1"/>
    <col min="9" max="16384" width="11.42578125" style="141"/>
  </cols>
  <sheetData>
    <row r="1" spans="1:8" x14ac:dyDescent="0.2">
      <c r="A1" s="137"/>
      <c r="B1" s="138"/>
      <c r="C1" s="139"/>
      <c r="D1" s="139"/>
      <c r="E1" s="139"/>
      <c r="F1" s="138"/>
      <c r="G1" s="138"/>
      <c r="H1" s="140"/>
    </row>
    <row r="2" spans="1:8" x14ac:dyDescent="0.2">
      <c r="A2" s="321"/>
      <c r="B2" s="322"/>
      <c r="C2" s="322"/>
      <c r="D2" s="322"/>
      <c r="E2" s="322"/>
      <c r="F2" s="322"/>
      <c r="G2" s="142"/>
      <c r="H2" s="143"/>
    </row>
    <row r="3" spans="1:8" x14ac:dyDescent="0.2">
      <c r="A3" s="321"/>
      <c r="B3" s="322"/>
      <c r="C3" s="322"/>
      <c r="D3" s="322"/>
      <c r="E3" s="322"/>
      <c r="F3" s="322"/>
      <c r="G3" s="142"/>
      <c r="H3" s="143"/>
    </row>
    <row r="4" spans="1:8" x14ac:dyDescent="0.2">
      <c r="A4" s="321"/>
      <c r="B4" s="322"/>
      <c r="C4" s="322"/>
      <c r="D4" s="322"/>
      <c r="E4" s="322"/>
      <c r="F4" s="322"/>
      <c r="G4" s="142"/>
      <c r="H4" s="143"/>
    </row>
    <row r="5" spans="1:8" x14ac:dyDescent="0.2">
      <c r="A5" s="147"/>
      <c r="B5" s="148"/>
      <c r="C5" s="149"/>
      <c r="D5" s="149"/>
      <c r="E5" s="150"/>
      <c r="F5" s="148"/>
      <c r="G5" s="148"/>
      <c r="H5" s="151"/>
    </row>
    <row r="6" spans="1:8" x14ac:dyDescent="0.2">
      <c r="A6" s="152"/>
      <c r="B6" s="152"/>
      <c r="C6" s="153"/>
      <c r="D6" s="153"/>
      <c r="E6" s="153"/>
      <c r="F6" s="152"/>
      <c r="G6" s="152"/>
      <c r="H6" s="152"/>
    </row>
    <row r="7" spans="1:8" ht="27" customHeight="1" x14ac:dyDescent="0.2">
      <c r="A7" s="154" t="s">
        <v>0</v>
      </c>
      <c r="B7" s="155"/>
      <c r="C7" s="323" t="s">
        <v>140</v>
      </c>
      <c r="D7" s="324"/>
      <c r="E7" s="324"/>
      <c r="F7" s="324"/>
      <c r="G7" s="324"/>
      <c r="H7" s="325"/>
    </row>
    <row r="8" spans="1:8" ht="18" customHeight="1" x14ac:dyDescent="0.2">
      <c r="A8" s="154" t="s">
        <v>1</v>
      </c>
      <c r="B8" s="155"/>
      <c r="C8" s="156" t="s">
        <v>188</v>
      </c>
      <c r="D8" s="157"/>
      <c r="E8" s="157"/>
      <c r="F8" s="158"/>
      <c r="G8" s="158"/>
      <c r="H8" s="155"/>
    </row>
    <row r="9" spans="1:8" ht="18" customHeight="1" x14ac:dyDescent="0.2">
      <c r="A9" s="154" t="s">
        <v>88</v>
      </c>
      <c r="B9" s="155"/>
      <c r="C9" s="156" t="s">
        <v>284</v>
      </c>
      <c r="D9" s="157"/>
      <c r="E9" s="157"/>
      <c r="F9" s="158"/>
      <c r="G9" s="158"/>
      <c r="H9" s="155"/>
    </row>
    <row r="10" spans="1:8" x14ac:dyDescent="0.2">
      <c r="A10" s="152"/>
      <c r="B10" s="152"/>
      <c r="C10" s="153"/>
      <c r="D10" s="153"/>
      <c r="E10" s="153"/>
      <c r="F10" s="152"/>
      <c r="G10" s="152"/>
      <c r="H10" s="152"/>
    </row>
    <row r="11" spans="1:8" ht="30" customHeight="1" x14ac:dyDescent="0.2">
      <c r="A11" s="213" t="s">
        <v>89</v>
      </c>
      <c r="B11" s="213" t="s">
        <v>2</v>
      </c>
      <c r="C11" s="160" t="s">
        <v>90</v>
      </c>
      <c r="D11" s="160" t="s">
        <v>91</v>
      </c>
      <c r="E11" s="160" t="s">
        <v>92</v>
      </c>
      <c r="F11" s="326" t="s">
        <v>3</v>
      </c>
      <c r="G11" s="326"/>
      <c r="H11" s="326"/>
    </row>
    <row r="12" spans="1:8" x14ac:dyDescent="0.2">
      <c r="A12" s="194" t="s">
        <v>285</v>
      </c>
      <c r="B12" s="224" t="s">
        <v>286</v>
      </c>
      <c r="C12" s="225">
        <v>3000</v>
      </c>
      <c r="D12" s="170">
        <v>0.5</v>
      </c>
      <c r="E12" s="170">
        <f>C12*D12</f>
        <v>1500</v>
      </c>
      <c r="F12" s="320" t="s">
        <v>287</v>
      </c>
      <c r="G12" s="320"/>
      <c r="H12" s="320"/>
    </row>
    <row r="13" spans="1:8" x14ac:dyDescent="0.2">
      <c r="A13" s="194" t="s">
        <v>285</v>
      </c>
      <c r="B13" s="224" t="s">
        <v>288</v>
      </c>
      <c r="C13" s="225">
        <v>12</v>
      </c>
      <c r="D13" s="170">
        <v>5.7</v>
      </c>
      <c r="E13" s="170">
        <f t="shared" ref="E13:E43" si="0">C13*D13</f>
        <v>68.400000000000006</v>
      </c>
      <c r="F13" s="320" t="s">
        <v>287</v>
      </c>
      <c r="G13" s="320"/>
      <c r="H13" s="320"/>
    </row>
    <row r="14" spans="1:8" x14ac:dyDescent="0.2">
      <c r="A14" s="194" t="s">
        <v>285</v>
      </c>
      <c r="B14" s="224" t="s">
        <v>289</v>
      </c>
      <c r="C14" s="225">
        <v>9</v>
      </c>
      <c r="D14" s="170">
        <v>6.9599999999999991</v>
      </c>
      <c r="E14" s="170">
        <f t="shared" si="0"/>
        <v>62.639999999999993</v>
      </c>
      <c r="F14" s="320" t="s">
        <v>287</v>
      </c>
      <c r="G14" s="320"/>
      <c r="H14" s="320"/>
    </row>
    <row r="15" spans="1:8" x14ac:dyDescent="0.2">
      <c r="A15" s="194" t="s">
        <v>285</v>
      </c>
      <c r="B15" s="224" t="s">
        <v>290</v>
      </c>
      <c r="C15" s="225">
        <v>4</v>
      </c>
      <c r="D15" s="170">
        <v>17.399999999999999</v>
      </c>
      <c r="E15" s="170">
        <f t="shared" si="0"/>
        <v>69.599999999999994</v>
      </c>
      <c r="F15" s="320" t="s">
        <v>287</v>
      </c>
      <c r="G15" s="320"/>
      <c r="H15" s="320"/>
    </row>
    <row r="16" spans="1:8" x14ac:dyDescent="0.2">
      <c r="A16" s="194" t="s">
        <v>285</v>
      </c>
      <c r="B16" s="226" t="s">
        <v>291</v>
      </c>
      <c r="C16" s="225">
        <v>7</v>
      </c>
      <c r="D16" s="170">
        <v>25.52</v>
      </c>
      <c r="E16" s="170">
        <f t="shared" si="0"/>
        <v>178.64</v>
      </c>
      <c r="F16" s="320" t="s">
        <v>287</v>
      </c>
      <c r="G16" s="320"/>
      <c r="H16" s="320"/>
    </row>
    <row r="17" spans="1:8" x14ac:dyDescent="0.2">
      <c r="A17" s="194" t="s">
        <v>285</v>
      </c>
      <c r="B17" s="226" t="s">
        <v>292</v>
      </c>
      <c r="C17" s="225">
        <v>8</v>
      </c>
      <c r="D17" s="170">
        <v>25.52</v>
      </c>
      <c r="E17" s="170">
        <f t="shared" si="0"/>
        <v>204.16</v>
      </c>
      <c r="F17" s="320" t="s">
        <v>287</v>
      </c>
      <c r="G17" s="320"/>
      <c r="H17" s="320"/>
    </row>
    <row r="18" spans="1:8" x14ac:dyDescent="0.2">
      <c r="A18" s="194" t="s">
        <v>285</v>
      </c>
      <c r="B18" s="226" t="s">
        <v>293</v>
      </c>
      <c r="C18" s="225">
        <v>32</v>
      </c>
      <c r="D18" s="170">
        <v>20</v>
      </c>
      <c r="E18" s="170">
        <f t="shared" si="0"/>
        <v>640</v>
      </c>
      <c r="F18" s="320" t="s">
        <v>287</v>
      </c>
      <c r="G18" s="320"/>
      <c r="H18" s="320"/>
    </row>
    <row r="19" spans="1:8" x14ac:dyDescent="0.2">
      <c r="A19" s="194" t="s">
        <v>285</v>
      </c>
      <c r="B19" s="224" t="s">
        <v>294</v>
      </c>
      <c r="C19" s="225">
        <v>35</v>
      </c>
      <c r="D19" s="170">
        <v>15</v>
      </c>
      <c r="E19" s="170">
        <f t="shared" si="0"/>
        <v>525</v>
      </c>
      <c r="F19" s="320" t="s">
        <v>287</v>
      </c>
      <c r="G19" s="320"/>
      <c r="H19" s="320"/>
    </row>
    <row r="20" spans="1:8" x14ac:dyDescent="0.2">
      <c r="A20" s="194" t="s">
        <v>285</v>
      </c>
      <c r="B20" s="224" t="s">
        <v>295</v>
      </c>
      <c r="C20" s="225">
        <v>20</v>
      </c>
      <c r="D20" s="170">
        <v>5</v>
      </c>
      <c r="E20" s="170">
        <f t="shared" si="0"/>
        <v>100</v>
      </c>
      <c r="F20" s="320" t="s">
        <v>287</v>
      </c>
      <c r="G20" s="320"/>
      <c r="H20" s="320"/>
    </row>
    <row r="21" spans="1:8" x14ac:dyDescent="0.2">
      <c r="A21" s="194" t="s">
        <v>285</v>
      </c>
      <c r="B21" s="224" t="s">
        <v>296</v>
      </c>
      <c r="C21" s="225">
        <v>15</v>
      </c>
      <c r="D21" s="170">
        <v>34.799999999999997</v>
      </c>
      <c r="E21" s="170">
        <f t="shared" si="0"/>
        <v>522</v>
      </c>
      <c r="F21" s="320" t="s">
        <v>287</v>
      </c>
      <c r="G21" s="320"/>
      <c r="H21" s="320"/>
    </row>
    <row r="22" spans="1:8" x14ac:dyDescent="0.2">
      <c r="A22" s="194" t="s">
        <v>285</v>
      </c>
      <c r="B22" s="224" t="s">
        <v>297</v>
      </c>
      <c r="C22" s="225">
        <v>17</v>
      </c>
      <c r="D22" s="170">
        <v>365</v>
      </c>
      <c r="E22" s="170">
        <f t="shared" si="0"/>
        <v>6205</v>
      </c>
      <c r="F22" s="320" t="s">
        <v>287</v>
      </c>
      <c r="G22" s="320"/>
      <c r="H22" s="320"/>
    </row>
    <row r="23" spans="1:8" x14ac:dyDescent="0.2">
      <c r="A23" s="194" t="s">
        <v>285</v>
      </c>
      <c r="B23" s="224" t="s">
        <v>298</v>
      </c>
      <c r="C23" s="225">
        <v>10</v>
      </c>
      <c r="D23" s="170">
        <v>33</v>
      </c>
      <c r="E23" s="170">
        <f t="shared" si="0"/>
        <v>330</v>
      </c>
      <c r="F23" s="311" t="s">
        <v>287</v>
      </c>
      <c r="G23" s="311"/>
      <c r="H23" s="311"/>
    </row>
    <row r="24" spans="1:8" x14ac:dyDescent="0.2">
      <c r="A24" s="194" t="s">
        <v>285</v>
      </c>
      <c r="B24" s="224" t="s">
        <v>299</v>
      </c>
      <c r="C24" s="225">
        <v>30</v>
      </c>
      <c r="D24" s="170">
        <v>31.32</v>
      </c>
      <c r="E24" s="170">
        <f t="shared" si="0"/>
        <v>939.6</v>
      </c>
      <c r="F24" s="311" t="s">
        <v>287</v>
      </c>
      <c r="G24" s="311"/>
      <c r="H24" s="311"/>
    </row>
    <row r="25" spans="1:8" x14ac:dyDescent="0.2">
      <c r="A25" s="194" t="s">
        <v>285</v>
      </c>
      <c r="B25" s="224" t="s">
        <v>300</v>
      </c>
      <c r="C25" s="225">
        <v>15</v>
      </c>
      <c r="D25" s="170">
        <v>4.5</v>
      </c>
      <c r="E25" s="170">
        <f t="shared" si="0"/>
        <v>67.5</v>
      </c>
      <c r="F25" s="311" t="s">
        <v>287</v>
      </c>
      <c r="G25" s="311"/>
      <c r="H25" s="311"/>
    </row>
    <row r="26" spans="1:8" x14ac:dyDescent="0.2">
      <c r="A26" s="194" t="s">
        <v>285</v>
      </c>
      <c r="B26" s="224" t="s">
        <v>301</v>
      </c>
      <c r="C26" s="225">
        <v>10</v>
      </c>
      <c r="D26" s="170">
        <v>3.4799999999999995</v>
      </c>
      <c r="E26" s="170">
        <f t="shared" si="0"/>
        <v>34.799999999999997</v>
      </c>
      <c r="F26" s="311" t="s">
        <v>287</v>
      </c>
      <c r="G26" s="311"/>
      <c r="H26" s="311"/>
    </row>
    <row r="27" spans="1:8" x14ac:dyDescent="0.2">
      <c r="A27" s="194" t="s">
        <v>285</v>
      </c>
      <c r="B27" s="224" t="s">
        <v>302</v>
      </c>
      <c r="C27" s="225">
        <v>15</v>
      </c>
      <c r="D27" s="170">
        <v>15</v>
      </c>
      <c r="E27" s="170">
        <f t="shared" si="0"/>
        <v>225</v>
      </c>
      <c r="F27" s="311" t="s">
        <v>287</v>
      </c>
      <c r="G27" s="311"/>
      <c r="H27" s="311"/>
    </row>
    <row r="28" spans="1:8" x14ac:dyDescent="0.2">
      <c r="A28" s="194" t="s">
        <v>285</v>
      </c>
      <c r="B28" s="224" t="s">
        <v>303</v>
      </c>
      <c r="C28" s="225">
        <v>15</v>
      </c>
      <c r="D28" s="170">
        <v>5.4</v>
      </c>
      <c r="E28" s="170">
        <f t="shared" si="0"/>
        <v>81</v>
      </c>
      <c r="F28" s="311" t="s">
        <v>287</v>
      </c>
      <c r="G28" s="311"/>
      <c r="H28" s="311"/>
    </row>
    <row r="29" spans="1:8" x14ac:dyDescent="0.2">
      <c r="A29" s="194" t="s">
        <v>285</v>
      </c>
      <c r="B29" s="224" t="s">
        <v>304</v>
      </c>
      <c r="C29" s="225">
        <v>4</v>
      </c>
      <c r="D29" s="170">
        <v>13.919999999999998</v>
      </c>
      <c r="E29" s="170">
        <f t="shared" si="0"/>
        <v>55.679999999999993</v>
      </c>
      <c r="F29" s="311" t="s">
        <v>287</v>
      </c>
      <c r="G29" s="311"/>
      <c r="H29" s="311"/>
    </row>
    <row r="30" spans="1:8" x14ac:dyDescent="0.2">
      <c r="A30" s="194" t="s">
        <v>285</v>
      </c>
      <c r="B30" s="224" t="s">
        <v>305</v>
      </c>
      <c r="C30" s="225">
        <v>3</v>
      </c>
      <c r="D30" s="170">
        <v>20</v>
      </c>
      <c r="E30" s="170">
        <f t="shared" si="0"/>
        <v>60</v>
      </c>
      <c r="F30" s="311" t="s">
        <v>287</v>
      </c>
      <c r="G30" s="311"/>
      <c r="H30" s="311"/>
    </row>
    <row r="31" spans="1:8" x14ac:dyDescent="0.2">
      <c r="A31" s="194" t="s">
        <v>285</v>
      </c>
      <c r="B31" s="224" t="s">
        <v>306</v>
      </c>
      <c r="C31" s="225">
        <v>10</v>
      </c>
      <c r="D31" s="170">
        <v>9.2799999999999994</v>
      </c>
      <c r="E31" s="170">
        <f t="shared" si="0"/>
        <v>92.8</v>
      </c>
      <c r="F31" s="311" t="s">
        <v>287</v>
      </c>
      <c r="G31" s="311"/>
      <c r="H31" s="311"/>
    </row>
    <row r="32" spans="1:8" x14ac:dyDescent="0.2">
      <c r="A32" s="194" t="s">
        <v>285</v>
      </c>
      <c r="B32" s="224" t="s">
        <v>307</v>
      </c>
      <c r="C32" s="225">
        <v>10</v>
      </c>
      <c r="D32" s="170">
        <v>11.599999999999998</v>
      </c>
      <c r="E32" s="170">
        <f t="shared" si="0"/>
        <v>115.99999999999997</v>
      </c>
      <c r="F32" s="311" t="s">
        <v>287</v>
      </c>
      <c r="G32" s="311"/>
      <c r="H32" s="311"/>
    </row>
    <row r="33" spans="1:8" x14ac:dyDescent="0.2">
      <c r="A33" s="194" t="s">
        <v>285</v>
      </c>
      <c r="B33" s="224" t="s">
        <v>308</v>
      </c>
      <c r="C33" s="225">
        <v>5</v>
      </c>
      <c r="D33" s="170">
        <v>11.599999999999998</v>
      </c>
      <c r="E33" s="170">
        <f t="shared" si="0"/>
        <v>57.999999999999986</v>
      </c>
      <c r="F33" s="311" t="s">
        <v>287</v>
      </c>
      <c r="G33" s="311"/>
      <c r="H33" s="311"/>
    </row>
    <row r="34" spans="1:8" x14ac:dyDescent="0.2">
      <c r="A34" s="194" t="s">
        <v>285</v>
      </c>
      <c r="B34" s="224" t="s">
        <v>309</v>
      </c>
      <c r="C34" s="225">
        <v>5</v>
      </c>
      <c r="D34" s="170">
        <v>25.4</v>
      </c>
      <c r="E34" s="170">
        <f t="shared" si="0"/>
        <v>127</v>
      </c>
      <c r="F34" s="311" t="s">
        <v>287</v>
      </c>
      <c r="G34" s="311"/>
      <c r="H34" s="311"/>
    </row>
    <row r="35" spans="1:8" ht="25.5" x14ac:dyDescent="0.2">
      <c r="A35" s="194" t="s">
        <v>285</v>
      </c>
      <c r="B35" s="193" t="s">
        <v>310</v>
      </c>
      <c r="C35" s="225">
        <v>5</v>
      </c>
      <c r="D35" s="170">
        <v>25.519999999999996</v>
      </c>
      <c r="E35" s="170">
        <f t="shared" si="0"/>
        <v>127.59999999999998</v>
      </c>
      <c r="F35" s="311" t="s">
        <v>287</v>
      </c>
      <c r="G35" s="311"/>
      <c r="H35" s="311"/>
    </row>
    <row r="36" spans="1:8" x14ac:dyDescent="0.2">
      <c r="A36" s="194" t="s">
        <v>285</v>
      </c>
      <c r="B36" s="193" t="s">
        <v>311</v>
      </c>
      <c r="C36" s="225">
        <v>3</v>
      </c>
      <c r="D36" s="170">
        <v>162.39999999999998</v>
      </c>
      <c r="E36" s="170">
        <f t="shared" si="0"/>
        <v>487.19999999999993</v>
      </c>
      <c r="F36" s="311" t="s">
        <v>287</v>
      </c>
      <c r="G36" s="311"/>
      <c r="H36" s="311"/>
    </row>
    <row r="37" spans="1:8" x14ac:dyDescent="0.2">
      <c r="A37" s="194" t="s">
        <v>285</v>
      </c>
      <c r="B37" s="193" t="s">
        <v>312</v>
      </c>
      <c r="C37" s="225">
        <v>2</v>
      </c>
      <c r="D37" s="170">
        <v>150</v>
      </c>
      <c r="E37" s="170">
        <f t="shared" si="0"/>
        <v>300</v>
      </c>
      <c r="F37" s="311" t="s">
        <v>287</v>
      </c>
      <c r="G37" s="311"/>
      <c r="H37" s="311"/>
    </row>
    <row r="38" spans="1:8" x14ac:dyDescent="0.2">
      <c r="A38" s="194" t="s">
        <v>285</v>
      </c>
      <c r="B38" s="193" t="s">
        <v>313</v>
      </c>
      <c r="C38" s="225">
        <v>4</v>
      </c>
      <c r="D38" s="170">
        <v>110</v>
      </c>
      <c r="E38" s="170">
        <f t="shared" si="0"/>
        <v>440</v>
      </c>
      <c r="F38" s="311" t="s">
        <v>287</v>
      </c>
      <c r="G38" s="311"/>
      <c r="H38" s="311"/>
    </row>
    <row r="39" spans="1:8" x14ac:dyDescent="0.2">
      <c r="A39" s="194" t="s">
        <v>285</v>
      </c>
      <c r="B39" s="193" t="s">
        <v>314</v>
      </c>
      <c r="C39" s="225">
        <v>3</v>
      </c>
      <c r="D39" s="170">
        <v>150</v>
      </c>
      <c r="E39" s="170">
        <f t="shared" si="0"/>
        <v>450</v>
      </c>
      <c r="F39" s="311" t="s">
        <v>287</v>
      </c>
      <c r="G39" s="311"/>
      <c r="H39" s="311"/>
    </row>
    <row r="40" spans="1:8" x14ac:dyDescent="0.2">
      <c r="A40" s="194" t="s">
        <v>285</v>
      </c>
      <c r="B40" s="193" t="s">
        <v>315</v>
      </c>
      <c r="C40" s="225">
        <v>4</v>
      </c>
      <c r="D40" s="170">
        <v>499</v>
      </c>
      <c r="E40" s="170">
        <f t="shared" si="0"/>
        <v>1996</v>
      </c>
      <c r="F40" s="311" t="s">
        <v>287</v>
      </c>
      <c r="G40" s="311"/>
      <c r="H40" s="311"/>
    </row>
    <row r="41" spans="1:8" x14ac:dyDescent="0.2">
      <c r="A41" s="194" t="s">
        <v>285</v>
      </c>
      <c r="B41" s="193" t="s">
        <v>316</v>
      </c>
      <c r="C41" s="225">
        <v>6</v>
      </c>
      <c r="D41" s="170">
        <v>31</v>
      </c>
      <c r="E41" s="170">
        <f t="shared" si="0"/>
        <v>186</v>
      </c>
      <c r="F41" s="311" t="s">
        <v>287</v>
      </c>
      <c r="G41" s="311"/>
      <c r="H41" s="311"/>
    </row>
    <row r="42" spans="1:8" x14ac:dyDescent="0.2">
      <c r="A42" s="194" t="s">
        <v>285</v>
      </c>
      <c r="B42" s="193" t="s">
        <v>317</v>
      </c>
      <c r="C42" s="225">
        <v>5</v>
      </c>
      <c r="D42" s="170">
        <v>17.600000000000001</v>
      </c>
      <c r="E42" s="170">
        <f t="shared" si="0"/>
        <v>88</v>
      </c>
      <c r="F42" s="311" t="s">
        <v>287</v>
      </c>
      <c r="G42" s="311"/>
      <c r="H42" s="311"/>
    </row>
    <row r="43" spans="1:8" x14ac:dyDescent="0.2">
      <c r="A43" s="194" t="s">
        <v>285</v>
      </c>
      <c r="B43" s="193" t="s">
        <v>318</v>
      </c>
      <c r="C43" s="225">
        <v>5</v>
      </c>
      <c r="D43" s="170">
        <v>32.479999999999997</v>
      </c>
      <c r="E43" s="170">
        <f t="shared" si="0"/>
        <v>162.39999999999998</v>
      </c>
      <c r="F43" s="311" t="s">
        <v>287</v>
      </c>
      <c r="G43" s="311"/>
      <c r="H43" s="311"/>
    </row>
    <row r="44" spans="1:8" ht="21" customHeight="1" x14ac:dyDescent="0.2">
      <c r="A44" s="312" t="s">
        <v>93</v>
      </c>
      <c r="B44" s="313"/>
      <c r="C44" s="173"/>
      <c r="D44" s="173"/>
      <c r="E44" s="175">
        <f>SUM(E12:E43)</f>
        <v>16500.02</v>
      </c>
      <c r="F44" s="314"/>
      <c r="G44" s="315"/>
      <c r="H44" s="316"/>
    </row>
    <row r="45" spans="1:8" x14ac:dyDescent="0.2">
      <c r="A45" s="214"/>
      <c r="B45" s="214"/>
      <c r="C45" s="162"/>
      <c r="D45" s="162"/>
      <c r="E45" s="162"/>
      <c r="F45" s="214"/>
      <c r="G45" s="214"/>
      <c r="H45" s="214"/>
    </row>
    <row r="46" spans="1:8" s="176" customFormat="1" x14ac:dyDescent="0.2">
      <c r="A46" s="317" t="s">
        <v>5</v>
      </c>
      <c r="B46" s="318"/>
      <c r="C46" s="317" t="s">
        <v>6</v>
      </c>
      <c r="D46" s="319"/>
      <c r="E46" s="318"/>
      <c r="F46" s="317" t="s">
        <v>7</v>
      </c>
      <c r="G46" s="319"/>
      <c r="H46" s="318"/>
    </row>
    <row r="47" spans="1:8" s="176" customFormat="1" x14ac:dyDescent="0.2">
      <c r="A47" s="177"/>
      <c r="B47" s="178"/>
      <c r="C47" s="179"/>
      <c r="D47" s="180"/>
      <c r="E47" s="181"/>
      <c r="F47" s="218"/>
      <c r="G47" s="183"/>
      <c r="H47" s="184"/>
    </row>
    <row r="48" spans="1:8" s="176" customFormat="1" x14ac:dyDescent="0.2">
      <c r="A48" s="305" t="s">
        <v>135</v>
      </c>
      <c r="B48" s="306"/>
      <c r="C48" s="305" t="s">
        <v>138</v>
      </c>
      <c r="D48" s="307"/>
      <c r="E48" s="306"/>
      <c r="F48" s="305" t="s">
        <v>138</v>
      </c>
      <c r="G48" s="307"/>
      <c r="H48" s="306"/>
    </row>
    <row r="49" spans="1:8" s="176" customFormat="1" x14ac:dyDescent="0.2">
      <c r="A49" s="308" t="s">
        <v>136</v>
      </c>
      <c r="B49" s="309"/>
      <c r="C49" s="308" t="s">
        <v>137</v>
      </c>
      <c r="D49" s="310"/>
      <c r="E49" s="309"/>
      <c r="F49" s="308" t="s">
        <v>137</v>
      </c>
      <c r="G49" s="310"/>
      <c r="H49" s="309"/>
    </row>
  </sheetData>
  <mergeCells count="48">
    <mergeCell ref="F19:H19"/>
    <mergeCell ref="A2:F2"/>
    <mergeCell ref="A3:F3"/>
    <mergeCell ref="A4:F4"/>
    <mergeCell ref="F11:H11"/>
    <mergeCell ref="F12:H12"/>
    <mergeCell ref="F13:H13"/>
    <mergeCell ref="F14:H14"/>
    <mergeCell ref="F15:H15"/>
    <mergeCell ref="F16:H16"/>
    <mergeCell ref="F17:H17"/>
    <mergeCell ref="F18:H18"/>
    <mergeCell ref="F31:H31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42:H42"/>
    <mergeCell ref="F43:H43"/>
    <mergeCell ref="F32:H32"/>
    <mergeCell ref="F33:H33"/>
    <mergeCell ref="F34:H34"/>
    <mergeCell ref="F35:H35"/>
    <mergeCell ref="F36:H36"/>
    <mergeCell ref="F37:H37"/>
    <mergeCell ref="A49:B49"/>
    <mergeCell ref="C49:E49"/>
    <mergeCell ref="F49:H49"/>
    <mergeCell ref="C7:H7"/>
    <mergeCell ref="A44:B44"/>
    <mergeCell ref="F44:H44"/>
    <mergeCell ref="A46:B46"/>
    <mergeCell ref="C46:E46"/>
    <mergeCell ref="F46:H46"/>
    <mergeCell ref="A48:B48"/>
    <mergeCell ref="C48:E48"/>
    <mergeCell ref="F48:H48"/>
    <mergeCell ref="F38:H38"/>
    <mergeCell ref="F39:H39"/>
    <mergeCell ref="F40:H40"/>
    <mergeCell ref="F41:H41"/>
  </mergeCells>
  <printOptions horizontalCentered="1"/>
  <pageMargins left="0.39370078740157483" right="0.39370078740157483" top="0.78740157480314965" bottom="0.39370078740157483" header="0.19685039370078741" footer="0.39370078740157483"/>
  <pageSetup scale="80" orientation="landscape" r:id="rId1"/>
  <headerFooter alignWithMargins="0">
    <oddFooter>&amp;C&amp;"Calibri,Normal"&amp;9&amp;P/&amp;N&amp;R&amp;"Calibri,Normal"&amp;9PP-FM-0S-00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75" workbookViewId="0">
      <selection activeCell="C7" sqref="C7:H7"/>
    </sheetView>
  </sheetViews>
  <sheetFormatPr baseColWidth="10" defaultRowHeight="12.75" x14ac:dyDescent="0.2"/>
  <cols>
    <col min="1" max="1" width="22.140625" style="141" customWidth="1"/>
    <col min="2" max="2" width="35.42578125" style="141" customWidth="1"/>
    <col min="3" max="3" width="14.7109375" style="185" customWidth="1"/>
    <col min="4" max="4" width="15.7109375" style="185" customWidth="1"/>
    <col min="5" max="5" width="20.42578125" style="185" customWidth="1"/>
    <col min="6" max="6" width="13.42578125" style="141" customWidth="1"/>
    <col min="7" max="7" width="11.42578125" style="141"/>
    <col min="8" max="8" width="27.5703125" style="141" customWidth="1"/>
    <col min="9" max="16384" width="11.42578125" style="141"/>
  </cols>
  <sheetData>
    <row r="1" spans="1:8" x14ac:dyDescent="0.2">
      <c r="A1" s="137"/>
      <c r="B1" s="138"/>
      <c r="C1" s="139"/>
      <c r="D1" s="139"/>
      <c r="E1" s="139"/>
      <c r="F1" s="138"/>
      <c r="G1" s="138"/>
      <c r="H1" s="140"/>
    </row>
    <row r="2" spans="1:8" x14ac:dyDescent="0.2">
      <c r="A2" s="321"/>
      <c r="B2" s="322"/>
      <c r="C2" s="322"/>
      <c r="D2" s="322"/>
      <c r="E2" s="322"/>
      <c r="F2" s="322"/>
      <c r="G2" s="142"/>
      <c r="H2" s="143"/>
    </row>
    <row r="3" spans="1:8" x14ac:dyDescent="0.2">
      <c r="A3" s="321"/>
      <c r="B3" s="322"/>
      <c r="C3" s="322"/>
      <c r="D3" s="322"/>
      <c r="E3" s="322"/>
      <c r="F3" s="322"/>
      <c r="G3" s="142"/>
      <c r="H3" s="143"/>
    </row>
    <row r="4" spans="1:8" x14ac:dyDescent="0.2">
      <c r="A4" s="321"/>
      <c r="B4" s="322"/>
      <c r="C4" s="322"/>
      <c r="D4" s="322"/>
      <c r="E4" s="322"/>
      <c r="F4" s="322"/>
      <c r="G4" s="142"/>
      <c r="H4" s="143"/>
    </row>
    <row r="5" spans="1:8" x14ac:dyDescent="0.2">
      <c r="A5" s="144"/>
      <c r="B5" s="142"/>
      <c r="C5" s="145"/>
      <c r="D5" s="145"/>
      <c r="E5" s="145"/>
      <c r="F5" s="142"/>
      <c r="G5" s="142"/>
      <c r="H5" s="146"/>
    </row>
    <row r="6" spans="1:8" x14ac:dyDescent="0.2">
      <c r="A6" s="147"/>
      <c r="B6" s="148"/>
      <c r="C6" s="149"/>
      <c r="D6" s="149"/>
      <c r="E6" s="150"/>
      <c r="F6" s="148"/>
      <c r="G6" s="148"/>
      <c r="H6" s="151"/>
    </row>
    <row r="7" spans="1:8" x14ac:dyDescent="0.2">
      <c r="A7" s="152"/>
      <c r="B7" s="152"/>
      <c r="C7" s="153"/>
      <c r="D7" s="153"/>
      <c r="E7" s="153"/>
      <c r="F7" s="152"/>
      <c r="G7" s="152"/>
      <c r="H7" s="152"/>
    </row>
    <row r="8" spans="1:8" ht="29.25" customHeight="1" x14ac:dyDescent="0.2">
      <c r="A8" s="154" t="s">
        <v>0</v>
      </c>
      <c r="B8" s="155"/>
      <c r="C8" s="323" t="s">
        <v>140</v>
      </c>
      <c r="D8" s="324"/>
      <c r="E8" s="324"/>
      <c r="F8" s="324"/>
      <c r="G8" s="324"/>
      <c r="H8" s="325"/>
    </row>
    <row r="9" spans="1:8" ht="18" customHeight="1" x14ac:dyDescent="0.2">
      <c r="A9" s="154" t="s">
        <v>1</v>
      </c>
      <c r="B9" s="155"/>
      <c r="C9" s="156" t="s">
        <v>188</v>
      </c>
      <c r="D9" s="157"/>
      <c r="E9" s="157"/>
      <c r="F9" s="158"/>
      <c r="G9" s="158"/>
      <c r="H9" s="155"/>
    </row>
    <row r="10" spans="1:8" ht="18" customHeight="1" x14ac:dyDescent="0.2">
      <c r="A10" s="154" t="s">
        <v>88</v>
      </c>
      <c r="B10" s="155"/>
      <c r="C10" s="156" t="s">
        <v>189</v>
      </c>
      <c r="D10" s="157"/>
      <c r="E10" s="157"/>
      <c r="F10" s="158"/>
      <c r="G10" s="158"/>
      <c r="H10" s="155"/>
    </row>
    <row r="11" spans="1:8" x14ac:dyDescent="0.2">
      <c r="A11" s="152"/>
      <c r="B11" s="152"/>
      <c r="C11" s="153"/>
      <c r="D11" s="153"/>
      <c r="E11" s="153"/>
      <c r="F11" s="152"/>
      <c r="G11" s="152"/>
      <c r="H11" s="152"/>
    </row>
    <row r="12" spans="1:8" x14ac:dyDescent="0.2">
      <c r="A12" s="152"/>
      <c r="B12" s="152"/>
      <c r="C12" s="153"/>
      <c r="D12" s="153"/>
      <c r="E12" s="153"/>
      <c r="F12" s="152"/>
      <c r="G12" s="152"/>
      <c r="H12" s="152"/>
    </row>
    <row r="13" spans="1:8" ht="30" customHeight="1" x14ac:dyDescent="0.2">
      <c r="A13" s="159" t="s">
        <v>89</v>
      </c>
      <c r="B13" s="159" t="s">
        <v>2</v>
      </c>
      <c r="C13" s="160" t="s">
        <v>90</v>
      </c>
      <c r="D13" s="160" t="s">
        <v>91</v>
      </c>
      <c r="E13" s="160" t="s">
        <v>92</v>
      </c>
      <c r="F13" s="326" t="s">
        <v>3</v>
      </c>
      <c r="G13" s="326"/>
      <c r="H13" s="326"/>
    </row>
    <row r="14" spans="1:8" x14ac:dyDescent="0.2">
      <c r="A14" s="161"/>
      <c r="B14" s="161"/>
      <c r="C14" s="162"/>
      <c r="D14" s="162"/>
      <c r="E14" s="162"/>
      <c r="F14" s="327"/>
      <c r="G14" s="327"/>
      <c r="H14" s="327"/>
    </row>
    <row r="15" spans="1:8" ht="25.5" customHeight="1" x14ac:dyDescent="0.2">
      <c r="A15" s="163" t="s">
        <v>190</v>
      </c>
      <c r="B15" s="164" t="s">
        <v>191</v>
      </c>
      <c r="C15" s="165">
        <v>9</v>
      </c>
      <c r="D15" s="166">
        <v>100</v>
      </c>
      <c r="E15" s="166">
        <f>C15*D15</f>
        <v>900</v>
      </c>
      <c r="F15" s="328" t="s">
        <v>192</v>
      </c>
      <c r="G15" s="328"/>
      <c r="H15" s="328"/>
    </row>
    <row r="16" spans="1:8" ht="27.75" customHeight="1" x14ac:dyDescent="0.2">
      <c r="A16" s="167" t="s">
        <v>190</v>
      </c>
      <c r="B16" s="167" t="s">
        <v>193</v>
      </c>
      <c r="C16" s="168">
        <v>9</v>
      </c>
      <c r="D16" s="169">
        <v>100</v>
      </c>
      <c r="E16" s="170">
        <f>C16*D16</f>
        <v>900</v>
      </c>
      <c r="F16" s="311" t="s">
        <v>192</v>
      </c>
      <c r="G16" s="311"/>
      <c r="H16" s="311"/>
    </row>
    <row r="17" spans="1:8" ht="28.5" customHeight="1" x14ac:dyDescent="0.2">
      <c r="A17" s="167" t="s">
        <v>190</v>
      </c>
      <c r="B17" s="171" t="s">
        <v>194</v>
      </c>
      <c r="C17" s="172">
        <v>5</v>
      </c>
      <c r="D17" s="170">
        <v>1800</v>
      </c>
      <c r="E17" s="170">
        <f>C17*D17</f>
        <v>9000</v>
      </c>
      <c r="F17" s="311" t="s">
        <v>192</v>
      </c>
      <c r="G17" s="311"/>
      <c r="H17" s="311"/>
    </row>
    <row r="18" spans="1:8" ht="28.5" customHeight="1" x14ac:dyDescent="0.2">
      <c r="A18" s="167" t="s">
        <v>190</v>
      </c>
      <c r="B18" s="171" t="s">
        <v>194</v>
      </c>
      <c r="C18" s="172">
        <v>5</v>
      </c>
      <c r="D18" s="170">
        <v>1800</v>
      </c>
      <c r="E18" s="170">
        <f>C18*D18</f>
        <v>9000</v>
      </c>
      <c r="F18" s="311" t="s">
        <v>192</v>
      </c>
      <c r="G18" s="311"/>
      <c r="H18" s="311"/>
    </row>
    <row r="19" spans="1:8" ht="28.5" customHeight="1" x14ac:dyDescent="0.2">
      <c r="A19" s="167" t="s">
        <v>190</v>
      </c>
      <c r="B19" s="171" t="s">
        <v>195</v>
      </c>
      <c r="C19" s="172">
        <v>3</v>
      </c>
      <c r="D19" s="170">
        <v>800</v>
      </c>
      <c r="E19" s="170">
        <f>C19*D19</f>
        <v>2400</v>
      </c>
      <c r="F19" s="311" t="s">
        <v>192</v>
      </c>
      <c r="G19" s="311"/>
      <c r="H19" s="311"/>
    </row>
    <row r="20" spans="1:8" ht="27.75" customHeight="1" x14ac:dyDescent="0.2">
      <c r="A20" s="312" t="s">
        <v>93</v>
      </c>
      <c r="B20" s="313"/>
      <c r="C20" s="173"/>
      <c r="D20" s="174"/>
      <c r="E20" s="175">
        <f>SUM(E15:E19)</f>
        <v>22200</v>
      </c>
      <c r="F20" s="314"/>
      <c r="G20" s="315"/>
      <c r="H20" s="316"/>
    </row>
    <row r="21" spans="1:8" x14ac:dyDescent="0.2">
      <c r="A21" s="161"/>
      <c r="B21" s="161"/>
      <c r="C21" s="162"/>
      <c r="D21" s="162"/>
      <c r="E21" s="162"/>
      <c r="F21" s="161"/>
      <c r="G21" s="161"/>
      <c r="H21" s="161"/>
    </row>
    <row r="22" spans="1:8" s="176" customFormat="1" x14ac:dyDescent="0.2">
      <c r="A22" s="317" t="s">
        <v>5</v>
      </c>
      <c r="B22" s="318"/>
      <c r="C22" s="317" t="s">
        <v>6</v>
      </c>
      <c r="D22" s="319"/>
      <c r="E22" s="318"/>
      <c r="F22" s="317" t="s">
        <v>7</v>
      </c>
      <c r="G22" s="319"/>
      <c r="H22" s="318"/>
    </row>
    <row r="23" spans="1:8" s="176" customFormat="1" x14ac:dyDescent="0.2">
      <c r="A23" s="177"/>
      <c r="B23" s="178"/>
      <c r="C23" s="179"/>
      <c r="D23" s="180"/>
      <c r="E23" s="181"/>
      <c r="F23" s="182"/>
      <c r="G23" s="183"/>
      <c r="H23" s="184"/>
    </row>
    <row r="24" spans="1:8" s="176" customFormat="1" x14ac:dyDescent="0.2">
      <c r="A24" s="177"/>
      <c r="B24" s="178"/>
      <c r="C24" s="179"/>
      <c r="D24" s="180"/>
      <c r="E24" s="181"/>
      <c r="F24" s="182"/>
      <c r="G24" s="183"/>
      <c r="H24" s="184"/>
    </row>
    <row r="25" spans="1:8" s="176" customFormat="1" x14ac:dyDescent="0.2">
      <c r="A25" s="305" t="s">
        <v>135</v>
      </c>
      <c r="B25" s="306"/>
      <c r="C25" s="305" t="s">
        <v>138</v>
      </c>
      <c r="D25" s="307"/>
      <c r="E25" s="306"/>
      <c r="F25" s="305" t="s">
        <v>138</v>
      </c>
      <c r="G25" s="307"/>
      <c r="H25" s="306"/>
    </row>
    <row r="26" spans="1:8" s="176" customFormat="1" x14ac:dyDescent="0.2">
      <c r="A26" s="308" t="s">
        <v>136</v>
      </c>
      <c r="B26" s="309"/>
      <c r="C26" s="308" t="s">
        <v>137</v>
      </c>
      <c r="D26" s="310"/>
      <c r="E26" s="309"/>
      <c r="F26" s="308" t="s">
        <v>137</v>
      </c>
      <c r="G26" s="310"/>
      <c r="H26" s="309"/>
    </row>
  </sheetData>
  <mergeCells count="22">
    <mergeCell ref="A25:B25"/>
    <mergeCell ref="C25:E25"/>
    <mergeCell ref="F25:H25"/>
    <mergeCell ref="A26:B26"/>
    <mergeCell ref="C26:E26"/>
    <mergeCell ref="F26:H26"/>
    <mergeCell ref="F16:H16"/>
    <mergeCell ref="F19:H19"/>
    <mergeCell ref="A20:B20"/>
    <mergeCell ref="F20:H20"/>
    <mergeCell ref="A22:B22"/>
    <mergeCell ref="C22:E22"/>
    <mergeCell ref="F22:H22"/>
    <mergeCell ref="F17:H17"/>
    <mergeCell ref="F18:H18"/>
    <mergeCell ref="F15:H15"/>
    <mergeCell ref="A2:F2"/>
    <mergeCell ref="A3:F3"/>
    <mergeCell ref="A4:F4"/>
    <mergeCell ref="F13:H13"/>
    <mergeCell ref="F14:H14"/>
    <mergeCell ref="C8:H8"/>
  </mergeCells>
  <printOptions horizontalCentered="1"/>
  <pageMargins left="0.39370078740157483" right="0.39370078740157483" top="0.78740157480314965" bottom="0.39370078740157483" header="0.19685039370078741" footer="0.39370078740157483"/>
  <pageSetup scale="80" orientation="landscape" r:id="rId1"/>
  <headerFooter alignWithMargins="0">
    <oddFooter>&amp;C&amp;"Calibri,Normal"&amp;9&amp;P/&amp;N&amp;R&amp;"Calibri,Normal"&amp;9PP-FM-0S-00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75" workbookViewId="0">
      <selection activeCell="C7" sqref="C7:H7"/>
    </sheetView>
  </sheetViews>
  <sheetFormatPr baseColWidth="10" defaultRowHeight="12.75" x14ac:dyDescent="0.2"/>
  <cols>
    <col min="1" max="1" width="22.42578125" style="141" customWidth="1"/>
    <col min="2" max="2" width="35.42578125" style="141" customWidth="1"/>
    <col min="3" max="3" width="14.7109375" style="185" customWidth="1"/>
    <col min="4" max="4" width="15.7109375" style="185" customWidth="1"/>
    <col min="5" max="5" width="20.42578125" style="185" customWidth="1"/>
    <col min="6" max="6" width="13.42578125" style="141" customWidth="1"/>
    <col min="7" max="7" width="11.42578125" style="141"/>
    <col min="8" max="8" width="27.5703125" style="141" customWidth="1"/>
    <col min="9" max="16384" width="11.42578125" style="141"/>
  </cols>
  <sheetData>
    <row r="1" spans="1:8" x14ac:dyDescent="0.2">
      <c r="A1" s="137"/>
      <c r="B1" s="138"/>
      <c r="C1" s="139"/>
      <c r="D1" s="139"/>
      <c r="E1" s="139"/>
      <c r="F1" s="138"/>
      <c r="G1" s="138"/>
      <c r="H1" s="140"/>
    </row>
    <row r="2" spans="1:8" x14ac:dyDescent="0.2">
      <c r="A2" s="321"/>
      <c r="B2" s="322"/>
      <c r="C2" s="322"/>
      <c r="D2" s="322"/>
      <c r="E2" s="322"/>
      <c r="F2" s="322"/>
      <c r="G2" s="142"/>
      <c r="H2" s="143"/>
    </row>
    <row r="3" spans="1:8" x14ac:dyDescent="0.2">
      <c r="A3" s="321"/>
      <c r="B3" s="322"/>
      <c r="C3" s="322"/>
      <c r="D3" s="322"/>
      <c r="E3" s="322"/>
      <c r="F3" s="322"/>
      <c r="G3" s="142"/>
      <c r="H3" s="143"/>
    </row>
    <row r="4" spans="1:8" x14ac:dyDescent="0.2">
      <c r="A4" s="321"/>
      <c r="B4" s="322"/>
      <c r="C4" s="322"/>
      <c r="D4" s="322"/>
      <c r="E4" s="322"/>
      <c r="F4" s="322"/>
      <c r="G4" s="142"/>
      <c r="H4" s="143"/>
    </row>
    <row r="5" spans="1:8" x14ac:dyDescent="0.2">
      <c r="A5" s="144"/>
      <c r="B5" s="142"/>
      <c r="C5" s="145"/>
      <c r="D5" s="145"/>
      <c r="E5" s="145"/>
      <c r="F5" s="142"/>
      <c r="G5" s="142"/>
      <c r="H5" s="146"/>
    </row>
    <row r="6" spans="1:8" x14ac:dyDescent="0.2">
      <c r="A6" s="147"/>
      <c r="B6" s="148"/>
      <c r="C6" s="149"/>
      <c r="D6" s="149"/>
      <c r="E6" s="150"/>
      <c r="F6" s="148"/>
      <c r="G6" s="148"/>
      <c r="H6" s="151"/>
    </row>
    <row r="7" spans="1:8" x14ac:dyDescent="0.2">
      <c r="A7" s="152"/>
      <c r="B7" s="152"/>
      <c r="C7" s="153"/>
      <c r="D7" s="153"/>
      <c r="E7" s="153"/>
      <c r="F7" s="152"/>
      <c r="G7" s="152"/>
      <c r="H7" s="152"/>
    </row>
    <row r="8" spans="1:8" ht="27.75" customHeight="1" x14ac:dyDescent="0.2">
      <c r="A8" s="154" t="s">
        <v>0</v>
      </c>
      <c r="B8" s="155"/>
      <c r="C8" s="323" t="s">
        <v>140</v>
      </c>
      <c r="D8" s="324"/>
      <c r="E8" s="324"/>
      <c r="F8" s="324"/>
      <c r="G8" s="324"/>
      <c r="H8" s="325"/>
    </row>
    <row r="9" spans="1:8" ht="18" customHeight="1" x14ac:dyDescent="0.2">
      <c r="A9" s="154" t="s">
        <v>1</v>
      </c>
      <c r="B9" s="155"/>
      <c r="C9" s="156" t="s">
        <v>188</v>
      </c>
      <c r="D9" s="157"/>
      <c r="E9" s="157"/>
      <c r="F9" s="158"/>
      <c r="G9" s="158"/>
      <c r="H9" s="155"/>
    </row>
    <row r="10" spans="1:8" ht="18" customHeight="1" x14ac:dyDescent="0.2">
      <c r="A10" s="154" t="s">
        <v>88</v>
      </c>
      <c r="B10" s="155"/>
      <c r="C10" s="156" t="s">
        <v>199</v>
      </c>
      <c r="D10" s="157"/>
      <c r="E10" s="157"/>
      <c r="F10" s="158"/>
      <c r="G10" s="158"/>
      <c r="H10" s="155"/>
    </row>
    <row r="11" spans="1:8" x14ac:dyDescent="0.2">
      <c r="A11" s="152"/>
      <c r="B11" s="152"/>
      <c r="C11" s="153"/>
      <c r="D11" s="153"/>
      <c r="E11" s="153"/>
      <c r="F11" s="152"/>
      <c r="G11" s="152"/>
      <c r="H11" s="152"/>
    </row>
    <row r="12" spans="1:8" x14ac:dyDescent="0.2">
      <c r="A12" s="152"/>
      <c r="B12" s="152"/>
      <c r="C12" s="153"/>
      <c r="D12" s="153"/>
      <c r="E12" s="153"/>
      <c r="F12" s="152"/>
      <c r="G12" s="152"/>
      <c r="H12" s="152"/>
    </row>
    <row r="13" spans="1:8" ht="30" customHeight="1" x14ac:dyDescent="0.2">
      <c r="A13" s="159" t="s">
        <v>89</v>
      </c>
      <c r="B13" s="159" t="s">
        <v>2</v>
      </c>
      <c r="C13" s="160" t="s">
        <v>90</v>
      </c>
      <c r="D13" s="160" t="s">
        <v>91</v>
      </c>
      <c r="E13" s="160" t="s">
        <v>92</v>
      </c>
      <c r="F13" s="326" t="s">
        <v>3</v>
      </c>
      <c r="G13" s="326"/>
      <c r="H13" s="326"/>
    </row>
    <row r="14" spans="1:8" x14ac:dyDescent="0.2">
      <c r="A14" s="161"/>
      <c r="B14" s="161"/>
      <c r="C14" s="162"/>
      <c r="D14" s="162"/>
      <c r="E14" s="162"/>
      <c r="F14" s="327"/>
      <c r="G14" s="327"/>
      <c r="H14" s="327"/>
    </row>
    <row r="15" spans="1:8" ht="25.5" x14ac:dyDescent="0.2">
      <c r="A15" s="163" t="s">
        <v>197</v>
      </c>
      <c r="B15" s="164" t="s">
        <v>198</v>
      </c>
      <c r="C15" s="165">
        <v>11</v>
      </c>
      <c r="D15" s="166">
        <v>1600</v>
      </c>
      <c r="E15" s="166">
        <f>C15*D15</f>
        <v>17600</v>
      </c>
      <c r="F15" s="328" t="s">
        <v>196</v>
      </c>
      <c r="G15" s="328"/>
      <c r="H15" s="328"/>
    </row>
    <row r="17" spans="1:8" s="195" customFormat="1" ht="42" customHeight="1" x14ac:dyDescent="0.2">
      <c r="A17" s="167" t="s">
        <v>197</v>
      </c>
      <c r="B17" s="196" t="s">
        <v>198</v>
      </c>
      <c r="C17" s="172">
        <v>2</v>
      </c>
      <c r="D17" s="170">
        <v>2240</v>
      </c>
      <c r="E17" s="170">
        <f>C17*D17</f>
        <v>4480</v>
      </c>
      <c r="F17" s="311" t="s">
        <v>196</v>
      </c>
      <c r="G17" s="311"/>
      <c r="H17" s="311"/>
    </row>
    <row r="18" spans="1:8" ht="42.75" customHeight="1" x14ac:dyDescent="0.2">
      <c r="A18" s="167" t="s">
        <v>197</v>
      </c>
      <c r="B18" s="196" t="s">
        <v>200</v>
      </c>
      <c r="C18" s="172">
        <v>4</v>
      </c>
      <c r="D18" s="170">
        <f>1580*1.16</f>
        <v>1832.8</v>
      </c>
      <c r="E18" s="170">
        <f>C18*D18</f>
        <v>7331.2</v>
      </c>
      <c r="F18" s="311" t="s">
        <v>206</v>
      </c>
      <c r="G18" s="311"/>
      <c r="H18" s="311"/>
    </row>
    <row r="19" spans="1:8" ht="38.25" customHeight="1" x14ac:dyDescent="0.2">
      <c r="A19" s="194"/>
      <c r="B19" s="193"/>
      <c r="C19" s="192"/>
      <c r="D19" s="191"/>
      <c r="E19" s="190"/>
      <c r="F19" s="329"/>
      <c r="G19" s="330"/>
      <c r="H19" s="331"/>
    </row>
    <row r="20" spans="1:8" x14ac:dyDescent="0.2">
      <c r="A20" s="189"/>
      <c r="B20" s="189"/>
      <c r="C20" s="188"/>
      <c r="D20" s="187"/>
      <c r="E20" s="187"/>
      <c r="F20" s="332"/>
      <c r="G20" s="332"/>
      <c r="H20" s="332"/>
    </row>
    <row r="21" spans="1:8" x14ac:dyDescent="0.2">
      <c r="A21" s="161"/>
      <c r="B21" s="161"/>
      <c r="C21" s="162"/>
      <c r="D21" s="186"/>
      <c r="E21" s="186"/>
      <c r="F21" s="161"/>
      <c r="G21" s="161"/>
      <c r="H21" s="161"/>
    </row>
    <row r="22" spans="1:8" ht="27.75" customHeight="1" x14ac:dyDescent="0.2">
      <c r="A22" s="312" t="s">
        <v>93</v>
      </c>
      <c r="B22" s="313"/>
      <c r="C22" s="173"/>
      <c r="D22" s="174"/>
      <c r="E22" s="175">
        <f>SUM(E15:E20)</f>
        <v>29411.200000000001</v>
      </c>
      <c r="F22" s="314"/>
      <c r="G22" s="315"/>
      <c r="H22" s="316"/>
    </row>
    <row r="23" spans="1:8" x14ac:dyDescent="0.2">
      <c r="A23" s="161"/>
      <c r="B23" s="161"/>
      <c r="C23" s="162"/>
      <c r="D23" s="162"/>
      <c r="E23" s="162"/>
      <c r="F23" s="161"/>
      <c r="G23" s="161"/>
      <c r="H23" s="161"/>
    </row>
    <row r="24" spans="1:8" s="176" customFormat="1" x14ac:dyDescent="0.2">
      <c r="A24" s="317" t="s">
        <v>5</v>
      </c>
      <c r="B24" s="318"/>
      <c r="C24" s="317" t="s">
        <v>6</v>
      </c>
      <c r="D24" s="319"/>
      <c r="E24" s="318"/>
      <c r="F24" s="317" t="s">
        <v>7</v>
      </c>
      <c r="G24" s="319"/>
      <c r="H24" s="318"/>
    </row>
    <row r="25" spans="1:8" s="176" customFormat="1" x14ac:dyDescent="0.2">
      <c r="A25" s="177"/>
      <c r="B25" s="178"/>
      <c r="C25" s="179"/>
      <c r="D25" s="180"/>
      <c r="E25" s="181"/>
      <c r="F25" s="182"/>
      <c r="G25" s="183"/>
      <c r="H25" s="184"/>
    </row>
    <row r="26" spans="1:8" s="176" customFormat="1" x14ac:dyDescent="0.2">
      <c r="A26" s="177"/>
      <c r="B26" s="178"/>
      <c r="C26" s="179"/>
      <c r="D26" s="180"/>
      <c r="E26" s="181"/>
      <c r="F26" s="182"/>
      <c r="G26" s="183"/>
      <c r="H26" s="184"/>
    </row>
    <row r="27" spans="1:8" s="176" customFormat="1" x14ac:dyDescent="0.2">
      <c r="A27" s="305" t="s">
        <v>135</v>
      </c>
      <c r="B27" s="306"/>
      <c r="C27" s="305" t="s">
        <v>138</v>
      </c>
      <c r="D27" s="307"/>
      <c r="E27" s="306"/>
      <c r="F27" s="305" t="s">
        <v>138</v>
      </c>
      <c r="G27" s="307"/>
      <c r="H27" s="306"/>
    </row>
    <row r="28" spans="1:8" s="176" customFormat="1" x14ac:dyDescent="0.2">
      <c r="A28" s="308" t="s">
        <v>136</v>
      </c>
      <c r="B28" s="309"/>
      <c r="C28" s="308" t="s">
        <v>137</v>
      </c>
      <c r="D28" s="310"/>
      <c r="E28" s="309"/>
      <c r="F28" s="308" t="s">
        <v>137</v>
      </c>
      <c r="G28" s="310"/>
      <c r="H28" s="309"/>
    </row>
  </sheetData>
  <mergeCells count="22">
    <mergeCell ref="F18:H18"/>
    <mergeCell ref="F19:H19"/>
    <mergeCell ref="F15:H15"/>
    <mergeCell ref="F17:H17"/>
    <mergeCell ref="A2:F2"/>
    <mergeCell ref="A3:F3"/>
    <mergeCell ref="A4:F4"/>
    <mergeCell ref="F13:H13"/>
    <mergeCell ref="F14:H14"/>
    <mergeCell ref="C8:H8"/>
    <mergeCell ref="F20:H20"/>
    <mergeCell ref="A22:B22"/>
    <mergeCell ref="F22:H22"/>
    <mergeCell ref="A24:B24"/>
    <mergeCell ref="C24:E24"/>
    <mergeCell ref="F24:H24"/>
    <mergeCell ref="A27:B27"/>
    <mergeCell ref="C27:E27"/>
    <mergeCell ref="F27:H27"/>
    <mergeCell ref="A28:B28"/>
    <mergeCell ref="C28:E28"/>
    <mergeCell ref="F28:H28"/>
  </mergeCells>
  <printOptions horizontalCentered="1"/>
  <pageMargins left="0.39370078740157483" right="0.39370078740157483" top="0.78740157480314965" bottom="0.39370078740157483" header="0.19685039370078741" footer="0.39370078740157483"/>
  <pageSetup scale="80" orientation="landscape" r:id="rId1"/>
  <headerFooter alignWithMargins="0">
    <oddFooter>&amp;C&amp;"Calibri,Normal"&amp;9&amp;P/&amp;N&amp;R&amp;"Calibri,Normal"&amp;9PP-FM-0S-00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75" workbookViewId="0">
      <selection activeCell="C7" sqref="C7:H7"/>
    </sheetView>
  </sheetViews>
  <sheetFormatPr baseColWidth="10" defaultRowHeight="12.75" x14ac:dyDescent="0.2"/>
  <cols>
    <col min="1" max="1" width="22.5703125" style="141" customWidth="1"/>
    <col min="2" max="2" width="35.42578125" style="141" customWidth="1"/>
    <col min="3" max="3" width="14.7109375" style="185" customWidth="1"/>
    <col min="4" max="4" width="15.7109375" style="185" customWidth="1"/>
    <col min="5" max="5" width="20.42578125" style="185" customWidth="1"/>
    <col min="6" max="6" width="13.42578125" style="141" customWidth="1"/>
    <col min="7" max="7" width="11.42578125" style="141"/>
    <col min="8" max="8" width="27.5703125" style="141" customWidth="1"/>
    <col min="9" max="16384" width="11.42578125" style="141"/>
  </cols>
  <sheetData>
    <row r="1" spans="1:8" x14ac:dyDescent="0.2">
      <c r="A1" s="137"/>
      <c r="B1" s="138"/>
      <c r="C1" s="139"/>
      <c r="D1" s="139"/>
      <c r="E1" s="139"/>
      <c r="F1" s="138"/>
      <c r="G1" s="138"/>
      <c r="H1" s="140"/>
    </row>
    <row r="2" spans="1:8" x14ac:dyDescent="0.2">
      <c r="A2" s="321"/>
      <c r="B2" s="322"/>
      <c r="C2" s="322"/>
      <c r="D2" s="322"/>
      <c r="E2" s="322"/>
      <c r="F2" s="322"/>
      <c r="G2" s="142"/>
      <c r="H2" s="143"/>
    </row>
    <row r="3" spans="1:8" x14ac:dyDescent="0.2">
      <c r="A3" s="321"/>
      <c r="B3" s="322"/>
      <c r="C3" s="322"/>
      <c r="D3" s="322"/>
      <c r="E3" s="322"/>
      <c r="F3" s="322"/>
      <c r="G3" s="142"/>
      <c r="H3" s="143"/>
    </row>
    <row r="4" spans="1:8" x14ac:dyDescent="0.2">
      <c r="A4" s="321"/>
      <c r="B4" s="322"/>
      <c r="C4" s="322"/>
      <c r="D4" s="322"/>
      <c r="E4" s="322"/>
      <c r="F4" s="322"/>
      <c r="G4" s="142"/>
      <c r="H4" s="143"/>
    </row>
    <row r="5" spans="1:8" x14ac:dyDescent="0.2">
      <c r="A5" s="144"/>
      <c r="B5" s="142"/>
      <c r="C5" s="145"/>
      <c r="D5" s="145"/>
      <c r="E5" s="145"/>
      <c r="F5" s="142"/>
      <c r="G5" s="142"/>
      <c r="H5" s="146"/>
    </row>
    <row r="6" spans="1:8" x14ac:dyDescent="0.2">
      <c r="A6" s="147"/>
      <c r="B6" s="148"/>
      <c r="C6" s="149"/>
      <c r="D6" s="149"/>
      <c r="E6" s="150"/>
      <c r="F6" s="148"/>
      <c r="G6" s="148"/>
      <c r="H6" s="151"/>
    </row>
    <row r="7" spans="1:8" x14ac:dyDescent="0.2">
      <c r="A7" s="152"/>
      <c r="B7" s="152"/>
      <c r="C7" s="153"/>
      <c r="D7" s="153"/>
      <c r="E7" s="153"/>
      <c r="F7" s="152"/>
      <c r="G7" s="152"/>
      <c r="H7" s="152"/>
    </row>
    <row r="8" spans="1:8" ht="28.5" customHeight="1" x14ac:dyDescent="0.2">
      <c r="A8" s="154" t="s">
        <v>0</v>
      </c>
      <c r="B8" s="155"/>
      <c r="C8" s="323" t="s">
        <v>140</v>
      </c>
      <c r="D8" s="324"/>
      <c r="E8" s="324"/>
      <c r="F8" s="324"/>
      <c r="G8" s="324"/>
      <c r="H8" s="325"/>
    </row>
    <row r="9" spans="1:8" ht="18" customHeight="1" x14ac:dyDescent="0.2">
      <c r="A9" s="154" t="s">
        <v>1</v>
      </c>
      <c r="B9" s="155"/>
      <c r="C9" s="156" t="s">
        <v>188</v>
      </c>
      <c r="D9" s="157"/>
      <c r="E9" s="157"/>
      <c r="F9" s="158"/>
      <c r="G9" s="158"/>
      <c r="H9" s="155"/>
    </row>
    <row r="10" spans="1:8" ht="18" customHeight="1" x14ac:dyDescent="0.2">
      <c r="A10" s="154" t="s">
        <v>88</v>
      </c>
      <c r="B10" s="155"/>
      <c r="C10" s="156" t="s">
        <v>207</v>
      </c>
      <c r="D10" s="157"/>
      <c r="E10" s="157"/>
      <c r="F10" s="158"/>
      <c r="G10" s="158"/>
      <c r="H10" s="155"/>
    </row>
    <row r="11" spans="1:8" x14ac:dyDescent="0.2">
      <c r="A11" s="152"/>
      <c r="B11" s="152"/>
      <c r="C11" s="153"/>
      <c r="D11" s="153"/>
      <c r="E11" s="153"/>
      <c r="F11" s="152"/>
      <c r="G11" s="152"/>
      <c r="H11" s="152"/>
    </row>
    <row r="12" spans="1:8" x14ac:dyDescent="0.2">
      <c r="A12" s="152"/>
      <c r="B12" s="152"/>
      <c r="C12" s="153"/>
      <c r="D12" s="153"/>
      <c r="E12" s="153"/>
      <c r="F12" s="152"/>
      <c r="G12" s="152"/>
      <c r="H12" s="152"/>
    </row>
    <row r="13" spans="1:8" ht="30" customHeight="1" x14ac:dyDescent="0.2">
      <c r="A13" s="159" t="s">
        <v>89</v>
      </c>
      <c r="B13" s="159" t="s">
        <v>2</v>
      </c>
      <c r="C13" s="160" t="s">
        <v>90</v>
      </c>
      <c r="D13" s="160" t="s">
        <v>91</v>
      </c>
      <c r="E13" s="160" t="s">
        <v>92</v>
      </c>
      <c r="F13" s="326" t="s">
        <v>3</v>
      </c>
      <c r="G13" s="326"/>
      <c r="H13" s="326"/>
    </row>
    <row r="14" spans="1:8" x14ac:dyDescent="0.2">
      <c r="A14" s="161"/>
      <c r="B14" s="161"/>
      <c r="C14" s="162"/>
      <c r="D14" s="162"/>
      <c r="E14" s="162"/>
      <c r="F14" s="327"/>
      <c r="G14" s="327"/>
      <c r="H14" s="327"/>
    </row>
    <row r="15" spans="1:8" ht="39.75" customHeight="1" x14ac:dyDescent="0.2">
      <c r="A15" s="163" t="s">
        <v>208</v>
      </c>
      <c r="B15" s="164" t="s">
        <v>209</v>
      </c>
      <c r="C15" s="208">
        <v>4</v>
      </c>
      <c r="D15" s="166">
        <v>700</v>
      </c>
      <c r="E15" s="166">
        <f>C15*D15</f>
        <v>2800</v>
      </c>
      <c r="F15" s="333" t="s">
        <v>210</v>
      </c>
      <c r="G15" s="334"/>
      <c r="H15" s="335"/>
    </row>
    <row r="16" spans="1:8" ht="40.5" customHeight="1" x14ac:dyDescent="0.2">
      <c r="A16" s="167" t="s">
        <v>208</v>
      </c>
      <c r="B16" s="196" t="s">
        <v>211</v>
      </c>
      <c r="C16" s="209">
        <v>1</v>
      </c>
      <c r="D16" s="170">
        <v>5500</v>
      </c>
      <c r="E16" s="170">
        <f>C16*D16</f>
        <v>5500</v>
      </c>
      <c r="F16" s="329" t="s">
        <v>212</v>
      </c>
      <c r="G16" s="330"/>
      <c r="H16" s="331"/>
    </row>
    <row r="17" spans="1:8" ht="41.25" customHeight="1" x14ac:dyDescent="0.2">
      <c r="A17" s="201"/>
      <c r="B17" s="201"/>
      <c r="C17" s="210"/>
      <c r="D17" s="211"/>
      <c r="E17" s="211"/>
      <c r="F17" s="336"/>
      <c r="G17" s="336"/>
      <c r="H17" s="336"/>
    </row>
    <row r="18" spans="1:8" x14ac:dyDescent="0.2">
      <c r="A18" s="161"/>
      <c r="B18" s="161"/>
      <c r="C18" s="162"/>
      <c r="D18" s="186"/>
      <c r="E18" s="186"/>
      <c r="F18" s="161"/>
      <c r="G18" s="161"/>
      <c r="H18" s="161"/>
    </row>
    <row r="19" spans="1:8" ht="27.75" customHeight="1" x14ac:dyDescent="0.2">
      <c r="A19" s="312" t="s">
        <v>93</v>
      </c>
      <c r="B19" s="313"/>
      <c r="C19" s="173"/>
      <c r="D19" s="174"/>
      <c r="E19" s="175">
        <f>SUM(E15:E17)</f>
        <v>8300</v>
      </c>
      <c r="F19" s="314"/>
      <c r="G19" s="315"/>
      <c r="H19" s="316"/>
    </row>
    <row r="20" spans="1:8" x14ac:dyDescent="0.2">
      <c r="A20" s="161"/>
      <c r="B20" s="161"/>
      <c r="C20" s="162"/>
      <c r="D20" s="162"/>
      <c r="E20" s="162"/>
      <c r="F20" s="161"/>
      <c r="G20" s="161"/>
      <c r="H20" s="161"/>
    </row>
    <row r="21" spans="1:8" s="176" customFormat="1" x14ac:dyDescent="0.2">
      <c r="A21" s="317" t="s">
        <v>5</v>
      </c>
      <c r="B21" s="318"/>
      <c r="C21" s="317" t="s">
        <v>6</v>
      </c>
      <c r="D21" s="319"/>
      <c r="E21" s="318"/>
      <c r="F21" s="317" t="s">
        <v>7</v>
      </c>
      <c r="G21" s="319"/>
      <c r="H21" s="318"/>
    </row>
    <row r="22" spans="1:8" s="176" customFormat="1" x14ac:dyDescent="0.2">
      <c r="A22" s="177"/>
      <c r="B22" s="178"/>
      <c r="C22" s="179"/>
      <c r="D22" s="180"/>
      <c r="E22" s="181"/>
      <c r="F22" s="182"/>
      <c r="G22" s="183"/>
      <c r="H22" s="184"/>
    </row>
    <row r="23" spans="1:8" s="176" customFormat="1" x14ac:dyDescent="0.2">
      <c r="A23" s="177"/>
      <c r="B23" s="178"/>
      <c r="C23" s="179"/>
      <c r="D23" s="180"/>
      <c r="E23" s="181"/>
      <c r="F23" s="182"/>
      <c r="G23" s="183"/>
      <c r="H23" s="184"/>
    </row>
    <row r="24" spans="1:8" s="176" customFormat="1" x14ac:dyDescent="0.2">
      <c r="A24" s="305" t="s">
        <v>135</v>
      </c>
      <c r="B24" s="306"/>
      <c r="C24" s="305" t="s">
        <v>138</v>
      </c>
      <c r="D24" s="307"/>
      <c r="E24" s="306"/>
      <c r="F24" s="305" t="s">
        <v>138</v>
      </c>
      <c r="G24" s="307"/>
      <c r="H24" s="306"/>
    </row>
    <row r="25" spans="1:8" s="176" customFormat="1" x14ac:dyDescent="0.2">
      <c r="A25" s="308" t="s">
        <v>136</v>
      </c>
      <c r="B25" s="309"/>
      <c r="C25" s="308" t="s">
        <v>137</v>
      </c>
      <c r="D25" s="310"/>
      <c r="E25" s="309"/>
      <c r="F25" s="308" t="s">
        <v>137</v>
      </c>
      <c r="G25" s="310"/>
      <c r="H25" s="309"/>
    </row>
  </sheetData>
  <mergeCells count="20">
    <mergeCell ref="A24:B24"/>
    <mergeCell ref="C24:E24"/>
    <mergeCell ref="F24:H24"/>
    <mergeCell ref="A25:B25"/>
    <mergeCell ref="C25:E25"/>
    <mergeCell ref="F25:H25"/>
    <mergeCell ref="F16:H16"/>
    <mergeCell ref="F17:H17"/>
    <mergeCell ref="A19:B19"/>
    <mergeCell ref="F19:H19"/>
    <mergeCell ref="A21:B21"/>
    <mergeCell ref="C21:E21"/>
    <mergeCell ref="F21:H21"/>
    <mergeCell ref="F15:H15"/>
    <mergeCell ref="A2:F2"/>
    <mergeCell ref="A3:F3"/>
    <mergeCell ref="A4:F4"/>
    <mergeCell ref="F13:H13"/>
    <mergeCell ref="F14:H14"/>
    <mergeCell ref="C8:H8"/>
  </mergeCells>
  <printOptions horizontalCentered="1"/>
  <pageMargins left="0.39370078740157483" right="0.39370078740157483" top="0.78740157480314965" bottom="0.39370078740157483" header="0.19685039370078741" footer="0.39370078740157483"/>
  <pageSetup scale="80" orientation="landscape" r:id="rId1"/>
  <headerFooter alignWithMargins="0">
    <oddFooter>&amp;C&amp;"Calibri,Normal"&amp;9&amp;P/&amp;N&amp;R&amp;"Calibri,Normal"&amp;9PP-FM-0S-00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zoomScale="75" workbookViewId="0">
      <selection activeCell="C7" sqref="C7:H7"/>
    </sheetView>
  </sheetViews>
  <sheetFormatPr baseColWidth="10" defaultRowHeight="12.75" x14ac:dyDescent="0.2"/>
  <cols>
    <col min="1" max="1" width="22.85546875" style="141" customWidth="1"/>
    <col min="2" max="2" width="35.42578125" style="141" customWidth="1"/>
    <col min="3" max="3" width="14.7109375" style="185" customWidth="1"/>
    <col min="4" max="4" width="15.7109375" style="185" customWidth="1"/>
    <col min="5" max="5" width="20.42578125" style="185" customWidth="1"/>
    <col min="6" max="6" width="13.42578125" style="141" customWidth="1"/>
    <col min="7" max="7" width="11.42578125" style="141"/>
    <col min="8" max="8" width="27.5703125" style="141" customWidth="1"/>
    <col min="9" max="16384" width="11.42578125" style="141"/>
  </cols>
  <sheetData>
    <row r="1" spans="1:8" x14ac:dyDescent="0.2">
      <c r="A1" s="137"/>
      <c r="B1" s="138"/>
      <c r="C1" s="139"/>
      <c r="D1" s="139"/>
      <c r="E1" s="139"/>
      <c r="F1" s="138"/>
      <c r="G1" s="138"/>
      <c r="H1" s="140"/>
    </row>
    <row r="2" spans="1:8" x14ac:dyDescent="0.2">
      <c r="A2" s="321"/>
      <c r="B2" s="322"/>
      <c r="C2" s="322"/>
      <c r="D2" s="322"/>
      <c r="E2" s="322"/>
      <c r="F2" s="322"/>
      <c r="G2" s="142"/>
      <c r="H2" s="143"/>
    </row>
    <row r="3" spans="1:8" x14ac:dyDescent="0.2">
      <c r="A3" s="321"/>
      <c r="B3" s="322"/>
      <c r="C3" s="322"/>
      <c r="D3" s="322"/>
      <c r="E3" s="322"/>
      <c r="F3" s="322"/>
      <c r="G3" s="142"/>
      <c r="H3" s="143"/>
    </row>
    <row r="4" spans="1:8" x14ac:dyDescent="0.2">
      <c r="A4" s="321"/>
      <c r="B4" s="322"/>
      <c r="C4" s="322"/>
      <c r="D4" s="322"/>
      <c r="E4" s="322"/>
      <c r="F4" s="322"/>
      <c r="G4" s="142"/>
      <c r="H4" s="143"/>
    </row>
    <row r="5" spans="1:8" x14ac:dyDescent="0.2">
      <c r="A5" s="144"/>
      <c r="B5" s="142"/>
      <c r="C5" s="145"/>
      <c r="D5" s="145"/>
      <c r="E5" s="145"/>
      <c r="F5" s="142"/>
      <c r="G5" s="142"/>
      <c r="H5" s="146"/>
    </row>
    <row r="6" spans="1:8" x14ac:dyDescent="0.2">
      <c r="A6" s="147"/>
      <c r="B6" s="148"/>
      <c r="C6" s="149"/>
      <c r="D6" s="149"/>
      <c r="E6" s="150"/>
      <c r="F6" s="148"/>
      <c r="G6" s="148"/>
      <c r="H6" s="151"/>
    </row>
    <row r="7" spans="1:8" x14ac:dyDescent="0.2">
      <c r="A7" s="152"/>
      <c r="B7" s="152"/>
      <c r="C7" s="153"/>
      <c r="D7" s="153"/>
      <c r="E7" s="153"/>
      <c r="F7" s="152"/>
      <c r="G7" s="152"/>
      <c r="H7" s="152"/>
    </row>
    <row r="8" spans="1:8" ht="27.75" customHeight="1" x14ac:dyDescent="0.2">
      <c r="A8" s="154" t="s">
        <v>0</v>
      </c>
      <c r="B8" s="155"/>
      <c r="C8" s="323" t="s">
        <v>140</v>
      </c>
      <c r="D8" s="324"/>
      <c r="E8" s="324"/>
      <c r="F8" s="324"/>
      <c r="G8" s="324"/>
      <c r="H8" s="325"/>
    </row>
    <row r="9" spans="1:8" ht="18" customHeight="1" x14ac:dyDescent="0.2">
      <c r="A9" s="154" t="s">
        <v>1</v>
      </c>
      <c r="B9" s="155"/>
      <c r="C9" s="156" t="s">
        <v>188</v>
      </c>
      <c r="D9" s="157"/>
      <c r="E9" s="157"/>
      <c r="F9" s="158"/>
      <c r="G9" s="158"/>
      <c r="H9" s="155"/>
    </row>
    <row r="10" spans="1:8" ht="18" customHeight="1" x14ac:dyDescent="0.2">
      <c r="A10" s="154" t="s">
        <v>88</v>
      </c>
      <c r="B10" s="155"/>
      <c r="C10" s="156" t="s">
        <v>213</v>
      </c>
      <c r="D10" s="157"/>
      <c r="E10" s="157"/>
      <c r="F10" s="158"/>
      <c r="G10" s="158"/>
      <c r="H10" s="155"/>
    </row>
    <row r="11" spans="1:8" x14ac:dyDescent="0.2">
      <c r="A11" s="152"/>
      <c r="B11" s="152"/>
      <c r="C11" s="153"/>
      <c r="D11" s="153"/>
      <c r="E11" s="153"/>
      <c r="F11" s="152"/>
      <c r="G11" s="152"/>
      <c r="H11" s="152"/>
    </row>
    <row r="12" spans="1:8" x14ac:dyDescent="0.2">
      <c r="A12" s="152"/>
      <c r="B12" s="152"/>
      <c r="C12" s="153"/>
      <c r="D12" s="153"/>
      <c r="E12" s="153"/>
      <c r="F12" s="152"/>
      <c r="G12" s="152"/>
      <c r="H12" s="152"/>
    </row>
    <row r="13" spans="1:8" ht="30" customHeight="1" x14ac:dyDescent="0.2">
      <c r="A13" s="159" t="s">
        <v>89</v>
      </c>
      <c r="B13" s="159" t="s">
        <v>2</v>
      </c>
      <c r="C13" s="160" t="s">
        <v>90</v>
      </c>
      <c r="D13" s="160" t="s">
        <v>91</v>
      </c>
      <c r="E13" s="160" t="s">
        <v>92</v>
      </c>
      <c r="F13" s="326" t="s">
        <v>3</v>
      </c>
      <c r="G13" s="326"/>
      <c r="H13" s="326"/>
    </row>
    <row r="14" spans="1:8" x14ac:dyDescent="0.2">
      <c r="A14" s="161"/>
      <c r="B14" s="161"/>
      <c r="C14" s="162"/>
      <c r="D14" s="162"/>
      <c r="E14" s="162"/>
      <c r="F14" s="327"/>
      <c r="G14" s="327"/>
      <c r="H14" s="327"/>
    </row>
    <row r="15" spans="1:8" ht="28.5" customHeight="1" x14ac:dyDescent="0.2">
      <c r="A15" s="163" t="s">
        <v>214</v>
      </c>
      <c r="B15" s="212" t="s">
        <v>215</v>
      </c>
      <c r="C15" s="165">
        <v>5</v>
      </c>
      <c r="D15" s="166">
        <v>18</v>
      </c>
      <c r="E15" s="166">
        <f t="shared" ref="E15:E39" si="0">C15*D15</f>
        <v>90</v>
      </c>
      <c r="F15" s="333" t="s">
        <v>216</v>
      </c>
      <c r="G15" s="334"/>
      <c r="H15" s="335"/>
    </row>
    <row r="16" spans="1:8" ht="27.75" customHeight="1" x14ac:dyDescent="0.2">
      <c r="A16" s="167" t="s">
        <v>214</v>
      </c>
      <c r="B16" s="171" t="s">
        <v>217</v>
      </c>
      <c r="C16" s="172">
        <v>6</v>
      </c>
      <c r="D16" s="170">
        <v>11.6</v>
      </c>
      <c r="E16" s="170">
        <f t="shared" si="0"/>
        <v>69.599999999999994</v>
      </c>
      <c r="F16" s="329" t="s">
        <v>216</v>
      </c>
      <c r="G16" s="330"/>
      <c r="H16" s="331"/>
    </row>
    <row r="17" spans="1:8" ht="25.5" customHeight="1" x14ac:dyDescent="0.2">
      <c r="A17" s="167" t="s">
        <v>214</v>
      </c>
      <c r="B17" s="171" t="s">
        <v>218</v>
      </c>
      <c r="C17" s="172">
        <v>50</v>
      </c>
      <c r="D17" s="170">
        <v>11.6</v>
      </c>
      <c r="E17" s="170">
        <f t="shared" si="0"/>
        <v>580</v>
      </c>
      <c r="F17" s="329" t="s">
        <v>216</v>
      </c>
      <c r="G17" s="330"/>
      <c r="H17" s="331"/>
    </row>
    <row r="18" spans="1:8" ht="24" customHeight="1" x14ac:dyDescent="0.2">
      <c r="A18" s="167" t="s">
        <v>214</v>
      </c>
      <c r="B18" s="171" t="s">
        <v>219</v>
      </c>
      <c r="C18" s="172">
        <v>3</v>
      </c>
      <c r="D18" s="170">
        <v>25</v>
      </c>
      <c r="E18" s="170">
        <f t="shared" si="0"/>
        <v>75</v>
      </c>
      <c r="F18" s="329" t="s">
        <v>216</v>
      </c>
      <c r="G18" s="330"/>
      <c r="H18" s="331"/>
    </row>
    <row r="19" spans="1:8" ht="24.75" customHeight="1" x14ac:dyDescent="0.2">
      <c r="A19" s="167" t="s">
        <v>214</v>
      </c>
      <c r="B19" s="171" t="s">
        <v>220</v>
      </c>
      <c r="C19" s="172">
        <v>4</v>
      </c>
      <c r="D19" s="170">
        <v>25</v>
      </c>
      <c r="E19" s="170">
        <f t="shared" si="0"/>
        <v>100</v>
      </c>
      <c r="F19" s="329" t="s">
        <v>216</v>
      </c>
      <c r="G19" s="330"/>
      <c r="H19" s="331"/>
    </row>
    <row r="20" spans="1:8" ht="24" customHeight="1" x14ac:dyDescent="0.2">
      <c r="A20" s="167" t="s">
        <v>214</v>
      </c>
      <c r="B20" s="171" t="s">
        <v>221</v>
      </c>
      <c r="C20" s="172">
        <v>2</v>
      </c>
      <c r="D20" s="170">
        <v>65</v>
      </c>
      <c r="E20" s="170">
        <f t="shared" si="0"/>
        <v>130</v>
      </c>
      <c r="F20" s="329" t="s">
        <v>216</v>
      </c>
      <c r="G20" s="330"/>
      <c r="H20" s="331"/>
    </row>
    <row r="21" spans="1:8" ht="27" customHeight="1" x14ac:dyDescent="0.2">
      <c r="A21" s="167" t="s">
        <v>214</v>
      </c>
      <c r="B21" s="171" t="s">
        <v>222</v>
      </c>
      <c r="C21" s="172">
        <v>6</v>
      </c>
      <c r="D21" s="170">
        <v>8</v>
      </c>
      <c r="E21" s="170">
        <f t="shared" si="0"/>
        <v>48</v>
      </c>
      <c r="F21" s="329" t="s">
        <v>216</v>
      </c>
      <c r="G21" s="330"/>
      <c r="H21" s="331"/>
    </row>
    <row r="22" spans="1:8" ht="27.75" customHeight="1" x14ac:dyDescent="0.2">
      <c r="A22" s="167" t="s">
        <v>214</v>
      </c>
      <c r="B22" s="171" t="s">
        <v>223</v>
      </c>
      <c r="C22" s="172">
        <v>240</v>
      </c>
      <c r="D22" s="170">
        <v>2.3199999999999998</v>
      </c>
      <c r="E22" s="170">
        <f t="shared" si="0"/>
        <v>556.79999999999995</v>
      </c>
      <c r="F22" s="329" t="s">
        <v>216</v>
      </c>
      <c r="G22" s="330"/>
      <c r="H22" s="331"/>
    </row>
    <row r="23" spans="1:8" ht="25.5" customHeight="1" x14ac:dyDescent="0.2">
      <c r="A23" s="167" t="s">
        <v>214</v>
      </c>
      <c r="B23" s="171" t="s">
        <v>224</v>
      </c>
      <c r="C23" s="172">
        <v>72</v>
      </c>
      <c r="D23" s="170">
        <v>2.5</v>
      </c>
      <c r="E23" s="170">
        <f t="shared" si="0"/>
        <v>180</v>
      </c>
      <c r="F23" s="329" t="s">
        <v>216</v>
      </c>
      <c r="G23" s="330"/>
      <c r="H23" s="331"/>
    </row>
    <row r="24" spans="1:8" ht="24" customHeight="1" x14ac:dyDescent="0.2">
      <c r="A24" s="167" t="s">
        <v>214</v>
      </c>
      <c r="B24" s="171" t="s">
        <v>225</v>
      </c>
      <c r="C24" s="172">
        <v>4</v>
      </c>
      <c r="D24" s="170">
        <v>52.199999999999996</v>
      </c>
      <c r="E24" s="170">
        <f t="shared" si="0"/>
        <v>208.79999999999998</v>
      </c>
      <c r="F24" s="329" t="s">
        <v>216</v>
      </c>
      <c r="G24" s="330"/>
      <c r="H24" s="331"/>
    </row>
    <row r="25" spans="1:8" ht="24.75" customHeight="1" x14ac:dyDescent="0.2">
      <c r="A25" s="167" t="s">
        <v>214</v>
      </c>
      <c r="B25" s="171" t="s">
        <v>226</v>
      </c>
      <c r="C25" s="172">
        <v>10</v>
      </c>
      <c r="D25" s="170">
        <v>13.92</v>
      </c>
      <c r="E25" s="170">
        <f t="shared" si="0"/>
        <v>139.19999999999999</v>
      </c>
      <c r="F25" s="329" t="s">
        <v>216</v>
      </c>
      <c r="G25" s="330"/>
      <c r="H25" s="331"/>
    </row>
    <row r="26" spans="1:8" ht="25.5" customHeight="1" x14ac:dyDescent="0.2">
      <c r="A26" s="167" t="s">
        <v>214</v>
      </c>
      <c r="B26" s="171" t="s">
        <v>227</v>
      </c>
      <c r="C26" s="172">
        <v>4</v>
      </c>
      <c r="D26" s="170">
        <v>16.5</v>
      </c>
      <c r="E26" s="170">
        <f t="shared" si="0"/>
        <v>66</v>
      </c>
      <c r="F26" s="329" t="s">
        <v>216</v>
      </c>
      <c r="G26" s="330"/>
      <c r="H26" s="331"/>
    </row>
    <row r="27" spans="1:8" ht="28.5" customHeight="1" x14ac:dyDescent="0.2">
      <c r="A27" s="167" t="s">
        <v>214</v>
      </c>
      <c r="B27" s="171" t="s">
        <v>228</v>
      </c>
      <c r="C27" s="172">
        <v>80</v>
      </c>
      <c r="D27" s="170">
        <v>11.6</v>
      </c>
      <c r="E27" s="170">
        <f t="shared" si="0"/>
        <v>928</v>
      </c>
      <c r="F27" s="329" t="s">
        <v>216</v>
      </c>
      <c r="G27" s="330"/>
      <c r="H27" s="331"/>
    </row>
    <row r="28" spans="1:8" ht="27.75" customHeight="1" x14ac:dyDescent="0.2">
      <c r="A28" s="167" t="s">
        <v>214</v>
      </c>
      <c r="B28" s="171" t="s">
        <v>229</v>
      </c>
      <c r="C28" s="172">
        <v>5</v>
      </c>
      <c r="D28" s="170">
        <v>405</v>
      </c>
      <c r="E28" s="170">
        <f t="shared" si="0"/>
        <v>2025</v>
      </c>
      <c r="F28" s="329" t="s">
        <v>216</v>
      </c>
      <c r="G28" s="330"/>
      <c r="H28" s="331"/>
    </row>
    <row r="29" spans="1:8" ht="27.75" customHeight="1" x14ac:dyDescent="0.2">
      <c r="A29" s="167" t="s">
        <v>214</v>
      </c>
      <c r="B29" s="171" t="s">
        <v>230</v>
      </c>
      <c r="C29" s="172">
        <v>20</v>
      </c>
      <c r="D29" s="170">
        <v>17.3</v>
      </c>
      <c r="E29" s="170">
        <f t="shared" si="0"/>
        <v>346</v>
      </c>
      <c r="F29" s="329" t="s">
        <v>216</v>
      </c>
      <c r="G29" s="330"/>
      <c r="H29" s="331"/>
    </row>
    <row r="30" spans="1:8" ht="24.75" customHeight="1" x14ac:dyDescent="0.2">
      <c r="A30" s="167" t="s">
        <v>214</v>
      </c>
      <c r="B30" s="171" t="s">
        <v>231</v>
      </c>
      <c r="C30" s="172">
        <v>12</v>
      </c>
      <c r="D30" s="170">
        <v>17.440000000000001</v>
      </c>
      <c r="E30" s="170">
        <f t="shared" si="0"/>
        <v>209.28000000000003</v>
      </c>
      <c r="F30" s="329" t="s">
        <v>216</v>
      </c>
      <c r="G30" s="330"/>
      <c r="H30" s="331"/>
    </row>
    <row r="31" spans="1:8" ht="24.75" customHeight="1" x14ac:dyDescent="0.2">
      <c r="A31" s="167" t="s">
        <v>214</v>
      </c>
      <c r="B31" s="196" t="s">
        <v>232</v>
      </c>
      <c r="C31" s="172">
        <v>45</v>
      </c>
      <c r="D31" s="170">
        <v>150.47</v>
      </c>
      <c r="E31" s="170">
        <f t="shared" si="0"/>
        <v>6771.15</v>
      </c>
      <c r="F31" s="329" t="s">
        <v>216</v>
      </c>
      <c r="G31" s="330"/>
      <c r="H31" s="331"/>
    </row>
    <row r="32" spans="1:8" ht="27" customHeight="1" x14ac:dyDescent="0.2">
      <c r="A32" s="167" t="s">
        <v>214</v>
      </c>
      <c r="B32" s="171" t="s">
        <v>233</v>
      </c>
      <c r="C32" s="172">
        <v>20</v>
      </c>
      <c r="D32" s="170">
        <v>33.65</v>
      </c>
      <c r="E32" s="170">
        <f t="shared" si="0"/>
        <v>673</v>
      </c>
      <c r="F32" s="329" t="s">
        <v>216</v>
      </c>
      <c r="G32" s="330"/>
      <c r="H32" s="331"/>
    </row>
    <row r="33" spans="1:8" ht="25.5" customHeight="1" x14ac:dyDescent="0.2">
      <c r="A33" s="167" t="s">
        <v>214</v>
      </c>
      <c r="B33" s="171" t="s">
        <v>234</v>
      </c>
      <c r="C33" s="172">
        <v>6</v>
      </c>
      <c r="D33" s="170">
        <v>13.92</v>
      </c>
      <c r="E33" s="170">
        <f t="shared" si="0"/>
        <v>83.52</v>
      </c>
      <c r="F33" s="329" t="s">
        <v>216</v>
      </c>
      <c r="G33" s="330"/>
      <c r="H33" s="331"/>
    </row>
    <row r="34" spans="1:8" ht="27.75" customHeight="1" x14ac:dyDescent="0.2">
      <c r="A34" s="167" t="s">
        <v>214</v>
      </c>
      <c r="B34" s="171" t="s">
        <v>235</v>
      </c>
      <c r="C34" s="172">
        <v>8</v>
      </c>
      <c r="D34" s="170">
        <v>17.399999999999999</v>
      </c>
      <c r="E34" s="170">
        <f t="shared" si="0"/>
        <v>139.19999999999999</v>
      </c>
      <c r="F34" s="329" t="s">
        <v>216</v>
      </c>
      <c r="G34" s="330"/>
      <c r="H34" s="331"/>
    </row>
    <row r="35" spans="1:8" ht="27.75" customHeight="1" x14ac:dyDescent="0.2">
      <c r="A35" s="167" t="s">
        <v>214</v>
      </c>
      <c r="B35" s="171" t="s">
        <v>236</v>
      </c>
      <c r="C35" s="172">
        <v>2</v>
      </c>
      <c r="D35" s="170">
        <v>23.22</v>
      </c>
      <c r="E35" s="170">
        <f t="shared" si="0"/>
        <v>46.44</v>
      </c>
      <c r="F35" s="329" t="s">
        <v>216</v>
      </c>
      <c r="G35" s="330"/>
      <c r="H35" s="331"/>
    </row>
    <row r="36" spans="1:8" ht="26.25" customHeight="1" x14ac:dyDescent="0.2">
      <c r="A36" s="167" t="s">
        <v>214</v>
      </c>
      <c r="B36" s="196" t="s">
        <v>237</v>
      </c>
      <c r="C36" s="172">
        <v>2</v>
      </c>
      <c r="D36" s="170">
        <v>34.799999999999997</v>
      </c>
      <c r="E36" s="170">
        <f t="shared" si="0"/>
        <v>69.599999999999994</v>
      </c>
      <c r="F36" s="329" t="s">
        <v>216</v>
      </c>
      <c r="G36" s="330"/>
      <c r="H36" s="331"/>
    </row>
    <row r="37" spans="1:8" ht="24.75" customHeight="1" x14ac:dyDescent="0.2">
      <c r="A37" s="167" t="s">
        <v>214</v>
      </c>
      <c r="B37" s="196" t="s">
        <v>238</v>
      </c>
      <c r="C37" s="172">
        <v>2</v>
      </c>
      <c r="D37" s="170">
        <v>40.599999999999994</v>
      </c>
      <c r="E37" s="170">
        <f t="shared" si="0"/>
        <v>81.199999999999989</v>
      </c>
      <c r="F37" s="329" t="s">
        <v>216</v>
      </c>
      <c r="G37" s="330"/>
      <c r="H37" s="331"/>
    </row>
    <row r="38" spans="1:8" ht="27" customHeight="1" x14ac:dyDescent="0.2">
      <c r="A38" s="167" t="s">
        <v>214</v>
      </c>
      <c r="B38" s="196" t="s">
        <v>239</v>
      </c>
      <c r="C38" s="172">
        <v>3</v>
      </c>
      <c r="D38" s="170">
        <v>8.1199999999999992</v>
      </c>
      <c r="E38" s="170">
        <f t="shared" si="0"/>
        <v>24.36</v>
      </c>
      <c r="F38" s="329" t="s">
        <v>216</v>
      </c>
      <c r="G38" s="330"/>
      <c r="H38" s="331"/>
    </row>
    <row r="39" spans="1:8" ht="27" customHeight="1" x14ac:dyDescent="0.2">
      <c r="A39" s="167" t="s">
        <v>214</v>
      </c>
      <c r="B39" s="196" t="s">
        <v>240</v>
      </c>
      <c r="C39" s="172">
        <v>1</v>
      </c>
      <c r="D39" s="170">
        <v>359.59999999999997</v>
      </c>
      <c r="E39" s="170">
        <f t="shared" si="0"/>
        <v>359.59999999999997</v>
      </c>
      <c r="F39" s="329" t="s">
        <v>216</v>
      </c>
      <c r="G39" s="330"/>
      <c r="H39" s="331"/>
    </row>
    <row r="40" spans="1:8" x14ac:dyDescent="0.2">
      <c r="A40" s="189"/>
      <c r="B40" s="201"/>
      <c r="C40" s="210"/>
      <c r="D40" s="211"/>
      <c r="E40" s="211"/>
      <c r="F40" s="337"/>
      <c r="G40" s="337"/>
      <c r="H40" s="337"/>
    </row>
    <row r="41" spans="1:8" x14ac:dyDescent="0.2">
      <c r="A41" s="161"/>
      <c r="B41" s="161"/>
      <c r="C41" s="162"/>
      <c r="D41" s="186"/>
      <c r="E41" s="186"/>
      <c r="F41" s="161"/>
      <c r="G41" s="161"/>
      <c r="H41" s="161"/>
    </row>
    <row r="42" spans="1:8" ht="27.75" customHeight="1" x14ac:dyDescent="0.2">
      <c r="A42" s="312" t="s">
        <v>93</v>
      </c>
      <c r="B42" s="313"/>
      <c r="C42" s="173"/>
      <c r="D42" s="174"/>
      <c r="E42" s="175">
        <f>SUM(E15:E40)</f>
        <v>13999.750000000002</v>
      </c>
      <c r="F42" s="314"/>
      <c r="G42" s="315"/>
      <c r="H42" s="316"/>
    </row>
    <row r="43" spans="1:8" x14ac:dyDescent="0.2">
      <c r="A43" s="161"/>
      <c r="B43" s="161"/>
      <c r="C43" s="162"/>
      <c r="D43" s="162"/>
      <c r="E43" s="162"/>
      <c r="F43" s="161"/>
      <c r="G43" s="161"/>
      <c r="H43" s="161"/>
    </row>
    <row r="44" spans="1:8" s="176" customFormat="1" x14ac:dyDescent="0.2">
      <c r="A44" s="317" t="s">
        <v>5</v>
      </c>
      <c r="B44" s="318"/>
      <c r="C44" s="317" t="s">
        <v>6</v>
      </c>
      <c r="D44" s="319"/>
      <c r="E44" s="318"/>
      <c r="F44" s="317" t="s">
        <v>7</v>
      </c>
      <c r="G44" s="319"/>
      <c r="H44" s="318"/>
    </row>
    <row r="45" spans="1:8" s="176" customFormat="1" x14ac:dyDescent="0.2">
      <c r="A45" s="177"/>
      <c r="B45" s="178"/>
      <c r="C45" s="179"/>
      <c r="D45" s="180"/>
      <c r="E45" s="181"/>
      <c r="F45" s="182"/>
      <c r="G45" s="183"/>
      <c r="H45" s="184"/>
    </row>
    <row r="46" spans="1:8" s="176" customFormat="1" x14ac:dyDescent="0.2">
      <c r="A46" s="177"/>
      <c r="B46" s="178"/>
      <c r="C46" s="179"/>
      <c r="D46" s="180"/>
      <c r="E46" s="181"/>
      <c r="F46" s="182"/>
      <c r="G46" s="183"/>
      <c r="H46" s="184"/>
    </row>
    <row r="47" spans="1:8" s="176" customFormat="1" x14ac:dyDescent="0.2">
      <c r="A47" s="305" t="s">
        <v>135</v>
      </c>
      <c r="B47" s="306"/>
      <c r="C47" s="305" t="s">
        <v>138</v>
      </c>
      <c r="D47" s="307"/>
      <c r="E47" s="306"/>
      <c r="F47" s="305" t="s">
        <v>138</v>
      </c>
      <c r="G47" s="307"/>
      <c r="H47" s="306"/>
    </row>
    <row r="48" spans="1:8" s="176" customFormat="1" x14ac:dyDescent="0.2">
      <c r="A48" s="308" t="s">
        <v>136</v>
      </c>
      <c r="B48" s="309"/>
      <c r="C48" s="308" t="s">
        <v>137</v>
      </c>
      <c r="D48" s="310"/>
      <c r="E48" s="309"/>
      <c r="F48" s="308" t="s">
        <v>137</v>
      </c>
      <c r="G48" s="310"/>
      <c r="H48" s="309"/>
    </row>
  </sheetData>
  <mergeCells count="43">
    <mergeCell ref="A47:B47"/>
    <mergeCell ref="C47:E47"/>
    <mergeCell ref="F47:H47"/>
    <mergeCell ref="A48:B48"/>
    <mergeCell ref="C48:E48"/>
    <mergeCell ref="F48:H48"/>
    <mergeCell ref="F40:H40"/>
    <mergeCell ref="A42:B42"/>
    <mergeCell ref="F42:H42"/>
    <mergeCell ref="A44:B44"/>
    <mergeCell ref="C44:E44"/>
    <mergeCell ref="F44:H44"/>
    <mergeCell ref="F39:H39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27:H27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15:H15"/>
    <mergeCell ref="A2:F2"/>
    <mergeCell ref="A3:F3"/>
    <mergeCell ref="A4:F4"/>
    <mergeCell ref="F13:H13"/>
    <mergeCell ref="F14:H14"/>
    <mergeCell ref="C8:H8"/>
  </mergeCells>
  <printOptions horizontalCentered="1"/>
  <pageMargins left="0.39370078740157483" right="0.39370078740157483" top="0.78740157480314965" bottom="0.39370078740157483" header="0.19685039370078741" footer="0.39370078740157483"/>
  <pageSetup scale="80" orientation="landscape" r:id="rId1"/>
  <headerFooter alignWithMargins="0">
    <oddFooter>&amp;C&amp;"Calibri,Normal"&amp;9&amp;P/&amp;N&amp;R&amp;"Calibri,Normal"&amp;9PP-FM-0S-00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75" workbookViewId="0">
      <selection activeCell="C7" sqref="C7:H7"/>
    </sheetView>
  </sheetViews>
  <sheetFormatPr baseColWidth="10" defaultRowHeight="12.75" x14ac:dyDescent="0.2"/>
  <cols>
    <col min="1" max="1" width="22" style="141" customWidth="1"/>
    <col min="2" max="2" width="35.42578125" style="141" customWidth="1"/>
    <col min="3" max="3" width="14.7109375" style="185" customWidth="1"/>
    <col min="4" max="4" width="15.7109375" style="185" customWidth="1"/>
    <col min="5" max="5" width="20.42578125" style="185" customWidth="1"/>
    <col min="6" max="6" width="13.42578125" style="141" customWidth="1"/>
    <col min="7" max="7" width="11.42578125" style="141"/>
    <col min="8" max="8" width="27.5703125" style="141" customWidth="1"/>
    <col min="9" max="16384" width="11.42578125" style="141"/>
  </cols>
  <sheetData>
    <row r="1" spans="1:8" x14ac:dyDescent="0.2">
      <c r="A1" s="137"/>
      <c r="B1" s="138"/>
      <c r="C1" s="139"/>
      <c r="D1" s="139"/>
      <c r="E1" s="139"/>
      <c r="F1" s="138"/>
      <c r="G1" s="138"/>
      <c r="H1" s="140"/>
    </row>
    <row r="2" spans="1:8" x14ac:dyDescent="0.2">
      <c r="A2" s="321"/>
      <c r="B2" s="322"/>
      <c r="C2" s="322"/>
      <c r="D2" s="322"/>
      <c r="E2" s="322"/>
      <c r="F2" s="322"/>
      <c r="G2" s="142"/>
      <c r="H2" s="143"/>
    </row>
    <row r="3" spans="1:8" x14ac:dyDescent="0.2">
      <c r="A3" s="321"/>
      <c r="B3" s="322"/>
      <c r="C3" s="322"/>
      <c r="D3" s="322"/>
      <c r="E3" s="322"/>
      <c r="F3" s="322"/>
      <c r="G3" s="142"/>
      <c r="H3" s="143"/>
    </row>
    <row r="4" spans="1:8" x14ac:dyDescent="0.2">
      <c r="A4" s="321"/>
      <c r="B4" s="322"/>
      <c r="C4" s="322"/>
      <c r="D4" s="322"/>
      <c r="E4" s="322"/>
      <c r="F4" s="322"/>
      <c r="G4" s="142"/>
      <c r="H4" s="143"/>
    </row>
    <row r="5" spans="1:8" x14ac:dyDescent="0.2">
      <c r="A5" s="144"/>
      <c r="B5" s="142"/>
      <c r="C5" s="145"/>
      <c r="D5" s="145"/>
      <c r="E5" s="145"/>
      <c r="F5" s="142"/>
      <c r="G5" s="142"/>
      <c r="H5" s="146"/>
    </row>
    <row r="6" spans="1:8" x14ac:dyDescent="0.2">
      <c r="A6" s="147"/>
      <c r="B6" s="148"/>
      <c r="C6" s="149"/>
      <c r="D6" s="149"/>
      <c r="E6" s="150"/>
      <c r="F6" s="148"/>
      <c r="G6" s="148"/>
      <c r="H6" s="151"/>
    </row>
    <row r="7" spans="1:8" x14ac:dyDescent="0.2">
      <c r="A7" s="152"/>
      <c r="B7" s="152"/>
      <c r="C7" s="153"/>
      <c r="D7" s="153"/>
      <c r="E7" s="153"/>
      <c r="F7" s="152"/>
      <c r="G7" s="152"/>
      <c r="H7" s="152"/>
    </row>
    <row r="8" spans="1:8" ht="30" customHeight="1" x14ac:dyDescent="0.2">
      <c r="A8" s="154" t="s">
        <v>0</v>
      </c>
      <c r="B8" s="155"/>
      <c r="C8" s="323" t="s">
        <v>140</v>
      </c>
      <c r="D8" s="324"/>
      <c r="E8" s="324"/>
      <c r="F8" s="324"/>
      <c r="G8" s="324"/>
      <c r="H8" s="325"/>
    </row>
    <row r="9" spans="1:8" ht="18" customHeight="1" x14ac:dyDescent="0.2">
      <c r="A9" s="154" t="s">
        <v>1</v>
      </c>
      <c r="B9" s="155"/>
      <c r="C9" s="156" t="s">
        <v>188</v>
      </c>
      <c r="D9" s="157"/>
      <c r="E9" s="157"/>
      <c r="F9" s="158"/>
      <c r="G9" s="158"/>
      <c r="H9" s="155"/>
    </row>
    <row r="10" spans="1:8" ht="18" customHeight="1" x14ac:dyDescent="0.2">
      <c r="A10" s="154" t="s">
        <v>88</v>
      </c>
      <c r="B10" s="155"/>
      <c r="C10" s="156" t="s">
        <v>241</v>
      </c>
      <c r="D10" s="157"/>
      <c r="E10" s="157"/>
      <c r="F10" s="158"/>
      <c r="G10" s="158"/>
      <c r="H10" s="155"/>
    </row>
    <row r="11" spans="1:8" x14ac:dyDescent="0.2">
      <c r="A11" s="152"/>
      <c r="B11" s="152"/>
      <c r="C11" s="153"/>
      <c r="D11" s="153"/>
      <c r="E11" s="153"/>
      <c r="F11" s="152"/>
      <c r="G11" s="152"/>
      <c r="H11" s="152"/>
    </row>
    <row r="12" spans="1:8" x14ac:dyDescent="0.2">
      <c r="A12" s="152"/>
      <c r="B12" s="152"/>
      <c r="C12" s="153"/>
      <c r="D12" s="153"/>
      <c r="E12" s="153"/>
      <c r="F12" s="152"/>
      <c r="G12" s="152"/>
      <c r="H12" s="152"/>
    </row>
    <row r="13" spans="1:8" ht="30" customHeight="1" x14ac:dyDescent="0.2">
      <c r="A13" s="159" t="s">
        <v>89</v>
      </c>
      <c r="B13" s="159" t="s">
        <v>2</v>
      </c>
      <c r="C13" s="160" t="s">
        <v>90</v>
      </c>
      <c r="D13" s="160" t="s">
        <v>91</v>
      </c>
      <c r="E13" s="160" t="s">
        <v>92</v>
      </c>
      <c r="F13" s="326" t="s">
        <v>3</v>
      </c>
      <c r="G13" s="326"/>
      <c r="H13" s="326"/>
    </row>
    <row r="14" spans="1:8" x14ac:dyDescent="0.2">
      <c r="A14" s="161"/>
      <c r="B14" s="161"/>
      <c r="C14" s="162"/>
      <c r="D14" s="162"/>
      <c r="E14" s="162"/>
      <c r="F14" s="327"/>
      <c r="G14" s="327"/>
      <c r="H14" s="327"/>
    </row>
    <row r="15" spans="1:8" ht="52.5" customHeight="1" x14ac:dyDescent="0.2">
      <c r="A15" s="163" t="s">
        <v>242</v>
      </c>
      <c r="B15" s="164" t="s">
        <v>243</v>
      </c>
      <c r="C15" s="165">
        <v>3</v>
      </c>
      <c r="D15" s="166">
        <v>172.8</v>
      </c>
      <c r="E15" s="166">
        <f>C15*D15</f>
        <v>518.40000000000009</v>
      </c>
      <c r="F15" s="333" t="s">
        <v>244</v>
      </c>
      <c r="G15" s="334"/>
      <c r="H15" s="335"/>
    </row>
    <row r="16" spans="1:8" ht="54" customHeight="1" x14ac:dyDescent="0.2">
      <c r="A16" s="167" t="s">
        <v>242</v>
      </c>
      <c r="B16" s="196" t="s">
        <v>245</v>
      </c>
      <c r="C16" s="172">
        <v>10</v>
      </c>
      <c r="D16" s="170">
        <v>92.8</v>
      </c>
      <c r="E16" s="170">
        <f>C16*D16</f>
        <v>928</v>
      </c>
      <c r="F16" s="329" t="s">
        <v>244</v>
      </c>
      <c r="G16" s="330"/>
      <c r="H16" s="331"/>
    </row>
    <row r="17" spans="1:8" ht="55.5" customHeight="1" x14ac:dyDescent="0.2">
      <c r="A17" s="167" t="s">
        <v>242</v>
      </c>
      <c r="B17" s="196" t="s">
        <v>246</v>
      </c>
      <c r="C17" s="172">
        <v>3</v>
      </c>
      <c r="D17" s="170">
        <v>7.7</v>
      </c>
      <c r="E17" s="170">
        <f>C17*D17</f>
        <v>23.1</v>
      </c>
      <c r="F17" s="329" t="s">
        <v>244</v>
      </c>
      <c r="G17" s="330"/>
      <c r="H17" s="331"/>
    </row>
    <row r="18" spans="1:8" x14ac:dyDescent="0.2">
      <c r="A18" s="201"/>
      <c r="B18" s="201"/>
      <c r="C18" s="210"/>
      <c r="D18" s="211"/>
      <c r="E18" s="211"/>
      <c r="F18" s="338"/>
      <c r="G18" s="339"/>
      <c r="H18" s="340"/>
    </row>
    <row r="19" spans="1:8" x14ac:dyDescent="0.2">
      <c r="A19" s="161"/>
      <c r="B19" s="161"/>
      <c r="C19" s="162"/>
      <c r="D19" s="186"/>
      <c r="E19" s="186"/>
      <c r="F19" s="161"/>
      <c r="G19" s="161"/>
      <c r="H19" s="161"/>
    </row>
    <row r="20" spans="1:8" ht="27.75" customHeight="1" x14ac:dyDescent="0.2">
      <c r="A20" s="312" t="s">
        <v>93</v>
      </c>
      <c r="B20" s="313"/>
      <c r="C20" s="173"/>
      <c r="D20" s="174"/>
      <c r="E20" s="175">
        <f>SUM(E15:E18)</f>
        <v>1469.5</v>
      </c>
      <c r="F20" s="314"/>
      <c r="G20" s="315"/>
      <c r="H20" s="316"/>
    </row>
    <row r="21" spans="1:8" x14ac:dyDescent="0.2">
      <c r="A21" s="161"/>
      <c r="B21" s="161"/>
      <c r="C21" s="162"/>
      <c r="D21" s="162"/>
      <c r="E21" s="162"/>
      <c r="F21" s="161"/>
      <c r="G21" s="161"/>
      <c r="H21" s="161"/>
    </row>
    <row r="22" spans="1:8" s="176" customFormat="1" x14ac:dyDescent="0.2">
      <c r="A22" s="317" t="s">
        <v>5</v>
      </c>
      <c r="B22" s="318"/>
      <c r="C22" s="317" t="s">
        <v>6</v>
      </c>
      <c r="D22" s="319"/>
      <c r="E22" s="318"/>
      <c r="F22" s="317" t="s">
        <v>7</v>
      </c>
      <c r="G22" s="319"/>
      <c r="H22" s="318"/>
    </row>
    <row r="23" spans="1:8" s="176" customFormat="1" x14ac:dyDescent="0.2">
      <c r="A23" s="177"/>
      <c r="B23" s="178"/>
      <c r="C23" s="179"/>
      <c r="D23" s="180"/>
      <c r="E23" s="181"/>
      <c r="F23" s="182"/>
      <c r="G23" s="183"/>
      <c r="H23" s="184"/>
    </row>
    <row r="24" spans="1:8" s="176" customFormat="1" x14ac:dyDescent="0.2">
      <c r="A24" s="177"/>
      <c r="B24" s="178"/>
      <c r="C24" s="179"/>
      <c r="D24" s="180"/>
      <c r="E24" s="181"/>
      <c r="F24" s="182"/>
      <c r="G24" s="183"/>
      <c r="H24" s="184"/>
    </row>
    <row r="25" spans="1:8" s="176" customFormat="1" x14ac:dyDescent="0.2">
      <c r="A25" s="305" t="s">
        <v>135</v>
      </c>
      <c r="B25" s="306"/>
      <c r="C25" s="305" t="s">
        <v>138</v>
      </c>
      <c r="D25" s="307"/>
      <c r="E25" s="306"/>
      <c r="F25" s="305" t="s">
        <v>138</v>
      </c>
      <c r="G25" s="307"/>
      <c r="H25" s="306"/>
    </row>
    <row r="26" spans="1:8" s="176" customFormat="1" x14ac:dyDescent="0.2">
      <c r="A26" s="308" t="s">
        <v>136</v>
      </c>
      <c r="B26" s="309"/>
      <c r="C26" s="308" t="s">
        <v>137</v>
      </c>
      <c r="D26" s="310"/>
      <c r="E26" s="309"/>
      <c r="F26" s="308" t="s">
        <v>137</v>
      </c>
      <c r="G26" s="310"/>
      <c r="H26" s="309"/>
    </row>
  </sheetData>
  <mergeCells count="21">
    <mergeCell ref="F17:H17"/>
    <mergeCell ref="A25:B25"/>
    <mergeCell ref="C25:E25"/>
    <mergeCell ref="F25:H25"/>
    <mergeCell ref="A26:B26"/>
    <mergeCell ref="C26:E26"/>
    <mergeCell ref="F26:H26"/>
    <mergeCell ref="F18:H18"/>
    <mergeCell ref="A20:B20"/>
    <mergeCell ref="F20:H20"/>
    <mergeCell ref="A22:B22"/>
    <mergeCell ref="C22:E22"/>
    <mergeCell ref="F22:H22"/>
    <mergeCell ref="F16:H16"/>
    <mergeCell ref="A2:F2"/>
    <mergeCell ref="A3:F3"/>
    <mergeCell ref="A4:F4"/>
    <mergeCell ref="F13:H13"/>
    <mergeCell ref="F14:H14"/>
    <mergeCell ref="F15:H15"/>
    <mergeCell ref="C8:H8"/>
  </mergeCells>
  <printOptions horizontalCentered="1"/>
  <pageMargins left="0.39370078740157483" right="0.39370078740157483" top="0.78740157480314965" bottom="0.39370078740157483" header="0.19685039370078741" footer="0.39370078740157483"/>
  <pageSetup scale="75" orientation="landscape" r:id="rId1"/>
  <headerFooter alignWithMargins="0">
    <oddFooter>&amp;C&amp;"Calibri,Normal"&amp;9&amp;P/&amp;N&amp;R&amp;"Calibri,Normal"&amp;9PP-FM-0S-00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="75" workbookViewId="0">
      <selection activeCell="C7" sqref="C7:H7"/>
    </sheetView>
  </sheetViews>
  <sheetFormatPr baseColWidth="10" defaultRowHeight="12.75" x14ac:dyDescent="0.2"/>
  <cols>
    <col min="1" max="1" width="22.42578125" style="141" customWidth="1"/>
    <col min="2" max="2" width="35.42578125" style="141" customWidth="1"/>
    <col min="3" max="3" width="14.7109375" style="185" customWidth="1"/>
    <col min="4" max="4" width="15.7109375" style="185" customWidth="1"/>
    <col min="5" max="5" width="20.42578125" style="185" customWidth="1"/>
    <col min="6" max="6" width="13.42578125" style="141" customWidth="1"/>
    <col min="7" max="7" width="11.42578125" style="141"/>
    <col min="8" max="8" width="27.5703125" style="141" customWidth="1"/>
    <col min="9" max="16384" width="11.42578125" style="141"/>
  </cols>
  <sheetData>
    <row r="1" spans="1:8" x14ac:dyDescent="0.2">
      <c r="A1" s="137"/>
      <c r="B1" s="138"/>
      <c r="C1" s="139"/>
      <c r="D1" s="139"/>
      <c r="E1" s="139"/>
      <c r="F1" s="138"/>
      <c r="G1" s="138"/>
      <c r="H1" s="140"/>
    </row>
    <row r="2" spans="1:8" x14ac:dyDescent="0.2">
      <c r="A2" s="321"/>
      <c r="B2" s="322"/>
      <c r="C2" s="322"/>
      <c r="D2" s="322"/>
      <c r="E2" s="322"/>
      <c r="F2" s="322"/>
      <c r="G2" s="142"/>
      <c r="H2" s="143"/>
    </row>
    <row r="3" spans="1:8" x14ac:dyDescent="0.2">
      <c r="A3" s="321"/>
      <c r="B3" s="322"/>
      <c r="C3" s="322"/>
      <c r="D3" s="322"/>
      <c r="E3" s="322"/>
      <c r="F3" s="322"/>
      <c r="G3" s="142"/>
      <c r="H3" s="143"/>
    </row>
    <row r="4" spans="1:8" x14ac:dyDescent="0.2">
      <c r="A4" s="321"/>
      <c r="B4" s="322"/>
      <c r="C4" s="322"/>
      <c r="D4" s="322"/>
      <c r="E4" s="322"/>
      <c r="F4" s="322"/>
      <c r="G4" s="142"/>
      <c r="H4" s="143"/>
    </row>
    <row r="5" spans="1:8" x14ac:dyDescent="0.2">
      <c r="A5" s="144"/>
      <c r="B5" s="142"/>
      <c r="C5" s="145"/>
      <c r="D5" s="145"/>
      <c r="E5" s="145"/>
      <c r="F5" s="142"/>
      <c r="G5" s="142"/>
      <c r="H5" s="146"/>
    </row>
    <row r="6" spans="1:8" x14ac:dyDescent="0.2">
      <c r="A6" s="147"/>
      <c r="B6" s="148"/>
      <c r="C6" s="149"/>
      <c r="D6" s="149"/>
      <c r="E6" s="150"/>
      <c r="F6" s="148"/>
      <c r="G6" s="148"/>
      <c r="H6" s="151"/>
    </row>
    <row r="7" spans="1:8" x14ac:dyDescent="0.2">
      <c r="A7" s="152"/>
      <c r="B7" s="152"/>
      <c r="C7" s="153"/>
      <c r="D7" s="153"/>
      <c r="E7" s="153"/>
      <c r="F7" s="152"/>
      <c r="G7" s="152"/>
      <c r="H7" s="152"/>
    </row>
    <row r="8" spans="1:8" ht="27.75" customHeight="1" x14ac:dyDescent="0.2">
      <c r="A8" s="154" t="s">
        <v>0</v>
      </c>
      <c r="B8" s="155"/>
      <c r="C8" s="323" t="s">
        <v>140</v>
      </c>
      <c r="D8" s="324"/>
      <c r="E8" s="324"/>
      <c r="F8" s="324"/>
      <c r="G8" s="324"/>
      <c r="H8" s="325"/>
    </row>
    <row r="9" spans="1:8" ht="18" customHeight="1" x14ac:dyDescent="0.2">
      <c r="A9" s="154" t="s">
        <v>1</v>
      </c>
      <c r="B9" s="155"/>
      <c r="C9" s="156" t="s">
        <v>188</v>
      </c>
      <c r="D9" s="157"/>
      <c r="E9" s="157"/>
      <c r="F9" s="158"/>
      <c r="G9" s="158"/>
      <c r="H9" s="155"/>
    </row>
    <row r="10" spans="1:8" ht="18" customHeight="1" x14ac:dyDescent="0.2">
      <c r="A10" s="154" t="s">
        <v>88</v>
      </c>
      <c r="B10" s="155"/>
      <c r="C10" s="156" t="s">
        <v>319</v>
      </c>
      <c r="D10" s="157"/>
      <c r="E10" s="157"/>
      <c r="F10" s="158"/>
      <c r="G10" s="158"/>
      <c r="H10" s="155"/>
    </row>
    <row r="11" spans="1:8" x14ac:dyDescent="0.2">
      <c r="A11" s="152"/>
      <c r="B11" s="152"/>
      <c r="C11" s="153"/>
      <c r="D11" s="153"/>
      <c r="E11" s="153"/>
      <c r="F11" s="152"/>
      <c r="G11" s="152"/>
      <c r="H11" s="152"/>
    </row>
    <row r="12" spans="1:8" x14ac:dyDescent="0.2">
      <c r="A12" s="152"/>
      <c r="B12" s="152"/>
      <c r="C12" s="153"/>
      <c r="D12" s="153"/>
      <c r="E12" s="153"/>
      <c r="F12" s="152"/>
      <c r="G12" s="152"/>
      <c r="H12" s="152"/>
    </row>
    <row r="13" spans="1:8" ht="30" customHeight="1" x14ac:dyDescent="0.2">
      <c r="A13" s="213" t="s">
        <v>89</v>
      </c>
      <c r="B13" s="213" t="s">
        <v>2</v>
      </c>
      <c r="C13" s="160" t="s">
        <v>90</v>
      </c>
      <c r="D13" s="160" t="s">
        <v>91</v>
      </c>
      <c r="E13" s="160" t="s">
        <v>92</v>
      </c>
      <c r="F13" s="326" t="s">
        <v>3</v>
      </c>
      <c r="G13" s="326"/>
      <c r="H13" s="326"/>
    </row>
    <row r="14" spans="1:8" x14ac:dyDescent="0.2">
      <c r="A14" s="214"/>
      <c r="B14" s="214"/>
      <c r="C14" s="162"/>
      <c r="D14" s="162"/>
      <c r="E14" s="162"/>
      <c r="F14" s="327"/>
      <c r="G14" s="327"/>
      <c r="H14" s="327"/>
    </row>
    <row r="15" spans="1:8" ht="26.25" customHeight="1" x14ac:dyDescent="0.2">
      <c r="A15" s="163" t="s">
        <v>320</v>
      </c>
      <c r="B15" s="197" t="s">
        <v>321</v>
      </c>
      <c r="C15" s="165">
        <v>2</v>
      </c>
      <c r="D15" s="198">
        <v>263</v>
      </c>
      <c r="E15" s="198">
        <f t="shared" ref="E15:E33" si="0">C15*D15</f>
        <v>526</v>
      </c>
      <c r="F15" s="333" t="s">
        <v>322</v>
      </c>
      <c r="G15" s="334"/>
      <c r="H15" s="335"/>
    </row>
    <row r="16" spans="1:8" ht="27" customHeight="1" x14ac:dyDescent="0.2">
      <c r="A16" s="167" t="s">
        <v>320</v>
      </c>
      <c r="B16" s="199" t="s">
        <v>323</v>
      </c>
      <c r="C16" s="172">
        <v>2</v>
      </c>
      <c r="D16" s="200">
        <v>235</v>
      </c>
      <c r="E16" s="200">
        <f t="shared" si="0"/>
        <v>470</v>
      </c>
      <c r="F16" s="329" t="s">
        <v>322</v>
      </c>
      <c r="G16" s="330"/>
      <c r="H16" s="331"/>
    </row>
    <row r="17" spans="1:8" ht="27.75" customHeight="1" x14ac:dyDescent="0.2">
      <c r="A17" s="167" t="s">
        <v>320</v>
      </c>
      <c r="B17" s="199" t="s">
        <v>324</v>
      </c>
      <c r="C17" s="172">
        <v>4</v>
      </c>
      <c r="D17" s="200">
        <v>5</v>
      </c>
      <c r="E17" s="200">
        <f t="shared" si="0"/>
        <v>20</v>
      </c>
      <c r="F17" s="329" t="s">
        <v>322</v>
      </c>
      <c r="G17" s="330"/>
      <c r="H17" s="331"/>
    </row>
    <row r="18" spans="1:8" ht="29.25" customHeight="1" x14ac:dyDescent="0.2">
      <c r="A18" s="167" t="s">
        <v>320</v>
      </c>
      <c r="B18" s="199" t="s">
        <v>325</v>
      </c>
      <c r="C18" s="172">
        <v>3</v>
      </c>
      <c r="D18" s="200">
        <v>29</v>
      </c>
      <c r="E18" s="200">
        <f t="shared" si="0"/>
        <v>87</v>
      </c>
      <c r="F18" s="329" t="s">
        <v>322</v>
      </c>
      <c r="G18" s="330"/>
      <c r="H18" s="331"/>
    </row>
    <row r="19" spans="1:8" ht="27.75" customHeight="1" x14ac:dyDescent="0.2">
      <c r="A19" s="167" t="s">
        <v>320</v>
      </c>
      <c r="B19" s="199" t="s">
        <v>326</v>
      </c>
      <c r="C19" s="172">
        <v>3</v>
      </c>
      <c r="D19" s="200">
        <v>55</v>
      </c>
      <c r="E19" s="200">
        <f t="shared" si="0"/>
        <v>165</v>
      </c>
      <c r="F19" s="329" t="s">
        <v>322</v>
      </c>
      <c r="G19" s="330"/>
      <c r="H19" s="331"/>
    </row>
    <row r="20" spans="1:8" ht="29.25" customHeight="1" x14ac:dyDescent="0.2">
      <c r="A20" s="167" t="s">
        <v>320</v>
      </c>
      <c r="B20" s="199" t="s">
        <v>327</v>
      </c>
      <c r="C20" s="172">
        <v>2</v>
      </c>
      <c r="D20" s="200">
        <v>32</v>
      </c>
      <c r="E20" s="200">
        <f t="shared" si="0"/>
        <v>64</v>
      </c>
      <c r="F20" s="329" t="s">
        <v>322</v>
      </c>
      <c r="G20" s="330"/>
      <c r="H20" s="331"/>
    </row>
    <row r="21" spans="1:8" ht="27.75" customHeight="1" x14ac:dyDescent="0.2">
      <c r="A21" s="167" t="s">
        <v>320</v>
      </c>
      <c r="B21" s="199" t="s">
        <v>328</v>
      </c>
      <c r="C21" s="172">
        <v>2</v>
      </c>
      <c r="D21" s="200">
        <v>28</v>
      </c>
      <c r="E21" s="200">
        <f t="shared" si="0"/>
        <v>56</v>
      </c>
      <c r="F21" s="329" t="s">
        <v>322</v>
      </c>
      <c r="G21" s="330"/>
      <c r="H21" s="331"/>
    </row>
    <row r="22" spans="1:8" ht="29.25" customHeight="1" x14ac:dyDescent="0.2">
      <c r="A22" s="167" t="s">
        <v>320</v>
      </c>
      <c r="B22" s="199" t="s">
        <v>329</v>
      </c>
      <c r="C22" s="172">
        <v>2</v>
      </c>
      <c r="D22" s="200">
        <v>22</v>
      </c>
      <c r="E22" s="200">
        <f t="shared" si="0"/>
        <v>44</v>
      </c>
      <c r="F22" s="329" t="s">
        <v>322</v>
      </c>
      <c r="G22" s="330"/>
      <c r="H22" s="331"/>
    </row>
    <row r="23" spans="1:8" ht="27.75" customHeight="1" x14ac:dyDescent="0.2">
      <c r="A23" s="167" t="s">
        <v>320</v>
      </c>
      <c r="B23" s="199" t="s">
        <v>330</v>
      </c>
      <c r="C23" s="172">
        <v>2</v>
      </c>
      <c r="D23" s="200">
        <v>30</v>
      </c>
      <c r="E23" s="200">
        <f t="shared" si="0"/>
        <v>60</v>
      </c>
      <c r="F23" s="329" t="s">
        <v>322</v>
      </c>
      <c r="G23" s="330"/>
      <c r="H23" s="331"/>
    </row>
    <row r="24" spans="1:8" ht="27" customHeight="1" x14ac:dyDescent="0.2">
      <c r="A24" s="167" t="s">
        <v>320</v>
      </c>
      <c r="B24" s="199" t="s">
        <v>331</v>
      </c>
      <c r="C24" s="172">
        <v>2</v>
      </c>
      <c r="D24" s="200">
        <v>15</v>
      </c>
      <c r="E24" s="200">
        <f t="shared" si="0"/>
        <v>30</v>
      </c>
      <c r="F24" s="329" t="s">
        <v>322</v>
      </c>
      <c r="G24" s="330"/>
      <c r="H24" s="331"/>
    </row>
    <row r="25" spans="1:8" ht="29.25" customHeight="1" x14ac:dyDescent="0.2">
      <c r="A25" s="167" t="s">
        <v>320</v>
      </c>
      <c r="B25" s="199" t="s">
        <v>332</v>
      </c>
      <c r="C25" s="172">
        <v>2</v>
      </c>
      <c r="D25" s="200">
        <v>25</v>
      </c>
      <c r="E25" s="200">
        <f t="shared" si="0"/>
        <v>50</v>
      </c>
      <c r="F25" s="329" t="s">
        <v>322</v>
      </c>
      <c r="G25" s="330"/>
      <c r="H25" s="331"/>
    </row>
    <row r="26" spans="1:8" ht="29.25" customHeight="1" x14ac:dyDescent="0.2">
      <c r="A26" s="167" t="s">
        <v>320</v>
      </c>
      <c r="B26" s="199" t="s">
        <v>333</v>
      </c>
      <c r="C26" s="172">
        <v>2</v>
      </c>
      <c r="D26" s="200">
        <v>25</v>
      </c>
      <c r="E26" s="200">
        <f t="shared" si="0"/>
        <v>50</v>
      </c>
      <c r="F26" s="329" t="s">
        <v>322</v>
      </c>
      <c r="G26" s="330"/>
      <c r="H26" s="331"/>
    </row>
    <row r="27" spans="1:8" ht="29.25" customHeight="1" x14ac:dyDescent="0.2">
      <c r="A27" s="167" t="s">
        <v>320</v>
      </c>
      <c r="B27" s="199" t="s">
        <v>334</v>
      </c>
      <c r="C27" s="172">
        <v>1</v>
      </c>
      <c r="D27" s="200">
        <v>199</v>
      </c>
      <c r="E27" s="200">
        <f t="shared" si="0"/>
        <v>199</v>
      </c>
      <c r="F27" s="329" t="s">
        <v>322</v>
      </c>
      <c r="G27" s="330"/>
      <c r="H27" s="331"/>
    </row>
    <row r="28" spans="1:8" ht="29.25" customHeight="1" x14ac:dyDescent="0.2">
      <c r="A28" s="167" t="s">
        <v>320</v>
      </c>
      <c r="B28" s="199" t="s">
        <v>335</v>
      </c>
      <c r="C28" s="172">
        <v>1</v>
      </c>
      <c r="D28" s="200">
        <v>250</v>
      </c>
      <c r="E28" s="200">
        <f t="shared" si="0"/>
        <v>250</v>
      </c>
      <c r="F28" s="329" t="s">
        <v>322</v>
      </c>
      <c r="G28" s="330"/>
      <c r="H28" s="331"/>
    </row>
    <row r="29" spans="1:8" ht="29.25" customHeight="1" x14ac:dyDescent="0.2">
      <c r="A29" s="167" t="s">
        <v>320</v>
      </c>
      <c r="B29" s="199" t="s">
        <v>336</v>
      </c>
      <c r="C29" s="172">
        <v>1</v>
      </c>
      <c r="D29" s="200">
        <v>115</v>
      </c>
      <c r="E29" s="200">
        <f t="shared" si="0"/>
        <v>115</v>
      </c>
      <c r="F29" s="329" t="s">
        <v>322</v>
      </c>
      <c r="G29" s="330"/>
      <c r="H29" s="331"/>
    </row>
    <row r="30" spans="1:8" ht="29.25" customHeight="1" x14ac:dyDescent="0.2">
      <c r="A30" s="167" t="s">
        <v>320</v>
      </c>
      <c r="B30" s="199" t="s">
        <v>337</v>
      </c>
      <c r="C30" s="172">
        <v>8</v>
      </c>
      <c r="D30" s="200">
        <v>7</v>
      </c>
      <c r="E30" s="200">
        <f t="shared" si="0"/>
        <v>56</v>
      </c>
      <c r="F30" s="329" t="s">
        <v>322</v>
      </c>
      <c r="G30" s="330"/>
      <c r="H30" s="331"/>
    </row>
    <row r="31" spans="1:8" ht="29.25" customHeight="1" x14ac:dyDescent="0.2">
      <c r="A31" s="167" t="s">
        <v>320</v>
      </c>
      <c r="B31" s="199" t="s">
        <v>338</v>
      </c>
      <c r="C31" s="172">
        <v>1</v>
      </c>
      <c r="D31" s="200">
        <v>137</v>
      </c>
      <c r="E31" s="200">
        <f t="shared" si="0"/>
        <v>137</v>
      </c>
      <c r="F31" s="329" t="s">
        <v>322</v>
      </c>
      <c r="G31" s="330"/>
      <c r="H31" s="331"/>
    </row>
    <row r="32" spans="1:8" ht="29.25" customHeight="1" x14ac:dyDescent="0.2">
      <c r="A32" s="167" t="s">
        <v>320</v>
      </c>
      <c r="B32" s="199" t="s">
        <v>339</v>
      </c>
      <c r="C32" s="172">
        <v>1</v>
      </c>
      <c r="D32" s="200">
        <v>50</v>
      </c>
      <c r="E32" s="200">
        <f t="shared" si="0"/>
        <v>50</v>
      </c>
      <c r="F32" s="329" t="s">
        <v>322</v>
      </c>
      <c r="G32" s="330"/>
      <c r="H32" s="331"/>
    </row>
    <row r="33" spans="1:8" ht="25.5" customHeight="1" x14ac:dyDescent="0.2">
      <c r="A33" s="167" t="s">
        <v>320</v>
      </c>
      <c r="B33" s="227" t="s">
        <v>340</v>
      </c>
      <c r="C33" s="228">
        <v>1</v>
      </c>
      <c r="D33" s="202">
        <v>70</v>
      </c>
      <c r="E33" s="200">
        <f t="shared" si="0"/>
        <v>70</v>
      </c>
      <c r="F33" s="329" t="s">
        <v>322</v>
      </c>
      <c r="G33" s="330"/>
      <c r="H33" s="331"/>
    </row>
    <row r="34" spans="1:8" ht="27.75" customHeight="1" x14ac:dyDescent="0.2">
      <c r="A34" s="312" t="s">
        <v>93</v>
      </c>
      <c r="B34" s="313"/>
      <c r="C34" s="173"/>
      <c r="D34" s="203"/>
      <c r="E34" s="204">
        <f>SUM(E15:E33)</f>
        <v>2499</v>
      </c>
      <c r="F34" s="314"/>
      <c r="G34" s="315"/>
      <c r="H34" s="316"/>
    </row>
    <row r="35" spans="1:8" x14ac:dyDescent="0.2">
      <c r="A35" s="214"/>
      <c r="B35" s="214"/>
      <c r="C35" s="162"/>
      <c r="D35" s="162"/>
      <c r="E35" s="162"/>
      <c r="F35" s="214"/>
      <c r="G35" s="214"/>
      <c r="H35" s="214"/>
    </row>
    <row r="36" spans="1:8" s="176" customFormat="1" x14ac:dyDescent="0.2">
      <c r="A36" s="317" t="s">
        <v>5</v>
      </c>
      <c r="B36" s="318"/>
      <c r="C36" s="317" t="s">
        <v>6</v>
      </c>
      <c r="D36" s="319"/>
      <c r="E36" s="318"/>
      <c r="F36" s="317" t="s">
        <v>7</v>
      </c>
      <c r="G36" s="319"/>
      <c r="H36" s="318"/>
    </row>
    <row r="37" spans="1:8" s="176" customFormat="1" x14ac:dyDescent="0.2">
      <c r="A37" s="177"/>
      <c r="B37" s="178"/>
      <c r="C37" s="179"/>
      <c r="D37" s="180"/>
      <c r="E37" s="181"/>
      <c r="F37" s="218"/>
      <c r="G37" s="183"/>
      <c r="H37" s="184"/>
    </row>
    <row r="38" spans="1:8" s="176" customFormat="1" x14ac:dyDescent="0.2">
      <c r="A38" s="177"/>
      <c r="B38" s="178"/>
      <c r="C38" s="179"/>
      <c r="D38" s="180"/>
      <c r="E38" s="181"/>
      <c r="F38" s="218"/>
      <c r="G38" s="183"/>
      <c r="H38" s="184"/>
    </row>
    <row r="39" spans="1:8" s="176" customFormat="1" x14ac:dyDescent="0.2">
      <c r="A39" s="305" t="s">
        <v>135</v>
      </c>
      <c r="B39" s="306"/>
      <c r="C39" s="305" t="s">
        <v>138</v>
      </c>
      <c r="D39" s="307"/>
      <c r="E39" s="306"/>
      <c r="F39" s="305" t="s">
        <v>138</v>
      </c>
      <c r="G39" s="307"/>
      <c r="H39" s="306"/>
    </row>
    <row r="40" spans="1:8" s="176" customFormat="1" x14ac:dyDescent="0.2">
      <c r="A40" s="308" t="s">
        <v>136</v>
      </c>
      <c r="B40" s="309"/>
      <c r="C40" s="308" t="s">
        <v>137</v>
      </c>
      <c r="D40" s="310"/>
      <c r="E40" s="309"/>
      <c r="F40" s="308" t="s">
        <v>137</v>
      </c>
      <c r="G40" s="310"/>
      <c r="H40" s="309"/>
    </row>
  </sheetData>
  <mergeCells count="36">
    <mergeCell ref="F21:H21"/>
    <mergeCell ref="A2:F2"/>
    <mergeCell ref="A3:F3"/>
    <mergeCell ref="A4:F4"/>
    <mergeCell ref="F13:H13"/>
    <mergeCell ref="F14:H14"/>
    <mergeCell ref="F15:H15"/>
    <mergeCell ref="F16:H16"/>
    <mergeCell ref="F17:H17"/>
    <mergeCell ref="F18:H18"/>
    <mergeCell ref="F19:H19"/>
    <mergeCell ref="F20:H20"/>
    <mergeCell ref="F32:H32"/>
    <mergeCell ref="F33:H33"/>
    <mergeCell ref="F22:H22"/>
    <mergeCell ref="F23:H23"/>
    <mergeCell ref="F24:H24"/>
    <mergeCell ref="F25:H25"/>
    <mergeCell ref="F26:H26"/>
    <mergeCell ref="F27:H27"/>
    <mergeCell ref="A40:B40"/>
    <mergeCell ref="C40:E40"/>
    <mergeCell ref="F40:H40"/>
    <mergeCell ref="C8:H8"/>
    <mergeCell ref="A34:B34"/>
    <mergeCell ref="F34:H34"/>
    <mergeCell ref="A36:B36"/>
    <mergeCell ref="C36:E36"/>
    <mergeCell ref="F36:H36"/>
    <mergeCell ref="A39:B39"/>
    <mergeCell ref="C39:E39"/>
    <mergeCell ref="F39:H39"/>
    <mergeCell ref="F28:H28"/>
    <mergeCell ref="F29:H29"/>
    <mergeCell ref="F30:H30"/>
    <mergeCell ref="F31:H31"/>
  </mergeCells>
  <printOptions horizontalCentered="1"/>
  <pageMargins left="0.39370078740157483" right="0.39370078740157483" top="0.78740157480314965" bottom="0.39370078740157483" header="0.19685039370078741" footer="0.39370078740157483"/>
  <pageSetup scale="80" orientation="landscape" r:id="rId1"/>
  <headerFooter alignWithMargins="0">
    <oddFooter>&amp;C&amp;"Calibri,Normal"&amp;9&amp;P/&amp;N&amp;R&amp;"Calibri,Normal"&amp;9PP-FM-0S-00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="75" workbookViewId="0">
      <selection activeCell="B15" sqref="B15"/>
    </sheetView>
  </sheetViews>
  <sheetFormatPr baseColWidth="10" defaultRowHeight="12.75" x14ac:dyDescent="0.2"/>
  <cols>
    <col min="1" max="1" width="22.42578125" style="141" customWidth="1"/>
    <col min="2" max="2" width="35.42578125" style="141" customWidth="1"/>
    <col min="3" max="3" width="14.7109375" style="238" customWidth="1"/>
    <col min="4" max="4" width="15.7109375" style="185" customWidth="1"/>
    <col min="5" max="5" width="20.42578125" style="185" customWidth="1"/>
    <col min="6" max="6" width="13.42578125" style="141" customWidth="1"/>
    <col min="7" max="7" width="11.42578125" style="141"/>
    <col min="8" max="8" width="27.5703125" style="141" customWidth="1"/>
    <col min="9" max="16384" width="11.42578125" style="141"/>
  </cols>
  <sheetData>
    <row r="1" spans="1:8" x14ac:dyDescent="0.2">
      <c r="A1" s="137"/>
      <c r="B1" s="138"/>
      <c r="C1" s="229"/>
      <c r="D1" s="139"/>
      <c r="E1" s="139"/>
      <c r="F1" s="138"/>
      <c r="G1" s="138"/>
      <c r="H1" s="140"/>
    </row>
    <row r="2" spans="1:8" x14ac:dyDescent="0.2">
      <c r="A2" s="321"/>
      <c r="B2" s="322"/>
      <c r="C2" s="322"/>
      <c r="D2" s="322"/>
      <c r="E2" s="322"/>
      <c r="F2" s="322"/>
      <c r="G2" s="142"/>
      <c r="H2" s="143"/>
    </row>
    <row r="3" spans="1:8" x14ac:dyDescent="0.2">
      <c r="A3" s="321"/>
      <c r="B3" s="322"/>
      <c r="C3" s="322"/>
      <c r="D3" s="322"/>
      <c r="E3" s="322"/>
      <c r="F3" s="322"/>
      <c r="G3" s="142"/>
      <c r="H3" s="143"/>
    </row>
    <row r="4" spans="1:8" x14ac:dyDescent="0.2">
      <c r="A4" s="321"/>
      <c r="B4" s="322"/>
      <c r="C4" s="322"/>
      <c r="D4" s="322"/>
      <c r="E4" s="322"/>
      <c r="F4" s="322"/>
      <c r="G4" s="142"/>
      <c r="H4" s="143"/>
    </row>
    <row r="5" spans="1:8" x14ac:dyDescent="0.2">
      <c r="A5" s="144"/>
      <c r="B5" s="142"/>
      <c r="C5" s="230"/>
      <c r="D5" s="145"/>
      <c r="E5" s="145"/>
      <c r="F5" s="142"/>
      <c r="G5" s="142"/>
      <c r="H5" s="146"/>
    </row>
    <row r="6" spans="1:8" x14ac:dyDescent="0.2">
      <c r="A6" s="147"/>
      <c r="B6" s="148"/>
      <c r="C6" s="231"/>
      <c r="D6" s="149"/>
      <c r="E6" s="150"/>
      <c r="F6" s="148"/>
      <c r="G6" s="148"/>
      <c r="H6" s="151"/>
    </row>
    <row r="7" spans="1:8" x14ac:dyDescent="0.2">
      <c r="A7" s="152"/>
      <c r="B7" s="152"/>
      <c r="C7" s="232"/>
      <c r="D7" s="153"/>
      <c r="E7" s="153"/>
      <c r="F7" s="152"/>
      <c r="G7" s="152"/>
      <c r="H7" s="152"/>
    </row>
    <row r="8" spans="1:8" ht="30" customHeight="1" x14ac:dyDescent="0.2">
      <c r="A8" s="154" t="s">
        <v>0</v>
      </c>
      <c r="B8" s="155"/>
      <c r="C8" s="323" t="s">
        <v>140</v>
      </c>
      <c r="D8" s="324"/>
      <c r="E8" s="324"/>
      <c r="F8" s="324"/>
      <c r="G8" s="324"/>
      <c r="H8" s="325"/>
    </row>
    <row r="9" spans="1:8" ht="18" customHeight="1" x14ac:dyDescent="0.2">
      <c r="A9" s="154" t="s">
        <v>1</v>
      </c>
      <c r="B9" s="155"/>
      <c r="C9" s="239" t="s">
        <v>188</v>
      </c>
      <c r="D9" s="157"/>
      <c r="E9" s="157"/>
      <c r="F9" s="158"/>
      <c r="G9" s="158"/>
      <c r="H9" s="155"/>
    </row>
    <row r="10" spans="1:8" ht="18" customHeight="1" x14ac:dyDescent="0.2">
      <c r="A10" s="154" t="s">
        <v>88</v>
      </c>
      <c r="B10" s="155"/>
      <c r="C10" s="239" t="s">
        <v>341</v>
      </c>
      <c r="D10" s="157"/>
      <c r="E10" s="157"/>
      <c r="F10" s="158"/>
      <c r="G10" s="158"/>
      <c r="H10" s="155"/>
    </row>
    <row r="11" spans="1:8" x14ac:dyDescent="0.2">
      <c r="A11" s="152"/>
      <c r="B11" s="152"/>
      <c r="C11" s="232"/>
      <c r="D11" s="153"/>
      <c r="E11" s="153"/>
      <c r="F11" s="152"/>
      <c r="G11" s="152"/>
      <c r="H11" s="152"/>
    </row>
    <row r="12" spans="1:8" x14ac:dyDescent="0.2">
      <c r="A12" s="152"/>
      <c r="B12" s="152"/>
      <c r="C12" s="232"/>
      <c r="D12" s="153"/>
      <c r="E12" s="153"/>
      <c r="F12" s="152"/>
      <c r="G12" s="152"/>
      <c r="H12" s="152"/>
    </row>
    <row r="13" spans="1:8" ht="30" customHeight="1" x14ac:dyDescent="0.2">
      <c r="A13" s="213" t="s">
        <v>89</v>
      </c>
      <c r="B13" s="213" t="s">
        <v>2</v>
      </c>
      <c r="C13" s="160" t="s">
        <v>90</v>
      </c>
      <c r="D13" s="160" t="s">
        <v>91</v>
      </c>
      <c r="E13" s="160" t="s">
        <v>92</v>
      </c>
      <c r="F13" s="326" t="s">
        <v>3</v>
      </c>
      <c r="G13" s="326"/>
      <c r="H13" s="326"/>
    </row>
    <row r="14" spans="1:8" x14ac:dyDescent="0.2">
      <c r="A14" s="214"/>
      <c r="B14" s="214"/>
      <c r="C14" s="233"/>
      <c r="D14" s="162"/>
      <c r="E14" s="162"/>
      <c r="F14" s="327"/>
      <c r="G14" s="327"/>
      <c r="H14" s="327"/>
    </row>
    <row r="15" spans="1:8" ht="26.25" customHeight="1" x14ac:dyDescent="0.2">
      <c r="A15" s="163" t="s">
        <v>342</v>
      </c>
      <c r="B15" s="197" t="s">
        <v>343</v>
      </c>
      <c r="C15" s="234">
        <v>20</v>
      </c>
      <c r="D15" s="198">
        <f>155*1.16</f>
        <v>179.79999999999998</v>
      </c>
      <c r="E15" s="198">
        <f>C15*D15</f>
        <v>3595.9999999999995</v>
      </c>
      <c r="F15" s="333" t="s">
        <v>355</v>
      </c>
      <c r="G15" s="334"/>
      <c r="H15" s="335"/>
    </row>
    <row r="16" spans="1:8" ht="27" customHeight="1" x14ac:dyDescent="0.2">
      <c r="A16" s="167" t="s">
        <v>342</v>
      </c>
      <c r="B16" s="199" t="s">
        <v>344</v>
      </c>
      <c r="C16" s="235">
        <v>20</v>
      </c>
      <c r="D16" s="200">
        <f>153*1.16</f>
        <v>177.48</v>
      </c>
      <c r="E16" s="200">
        <f t="shared" ref="E16:E26" si="0">C16*D16</f>
        <v>3549.6</v>
      </c>
      <c r="F16" s="329" t="s">
        <v>355</v>
      </c>
      <c r="G16" s="330"/>
      <c r="H16" s="331"/>
    </row>
    <row r="17" spans="1:8" ht="27.75" customHeight="1" x14ac:dyDescent="0.2">
      <c r="A17" s="167" t="s">
        <v>342</v>
      </c>
      <c r="B17" s="199" t="s">
        <v>345</v>
      </c>
      <c r="C17" s="235">
        <v>20</v>
      </c>
      <c r="D17" s="200">
        <f>355*1.16</f>
        <v>411.79999999999995</v>
      </c>
      <c r="E17" s="200">
        <f t="shared" si="0"/>
        <v>8236</v>
      </c>
      <c r="F17" s="329" t="s">
        <v>355</v>
      </c>
      <c r="G17" s="330"/>
      <c r="H17" s="331"/>
    </row>
    <row r="18" spans="1:8" ht="29.25" customHeight="1" x14ac:dyDescent="0.2">
      <c r="A18" s="167" t="s">
        <v>342</v>
      </c>
      <c r="B18" s="199" t="s">
        <v>346</v>
      </c>
      <c r="C18" s="235">
        <v>20</v>
      </c>
      <c r="D18" s="200">
        <f>227*1.16</f>
        <v>263.32</v>
      </c>
      <c r="E18" s="200">
        <f t="shared" si="0"/>
        <v>5266.4</v>
      </c>
      <c r="F18" s="329" t="s">
        <v>355</v>
      </c>
      <c r="G18" s="330"/>
      <c r="H18" s="331"/>
    </row>
    <row r="19" spans="1:8" ht="27.75" customHeight="1" x14ac:dyDescent="0.2">
      <c r="A19" s="167" t="s">
        <v>342</v>
      </c>
      <c r="B19" s="199" t="s">
        <v>347</v>
      </c>
      <c r="C19" s="235">
        <v>2</v>
      </c>
      <c r="D19" s="200">
        <f>343.97*1.16</f>
        <v>399.0052</v>
      </c>
      <c r="E19" s="200">
        <f t="shared" si="0"/>
        <v>798.0104</v>
      </c>
      <c r="F19" s="329" t="s">
        <v>355</v>
      </c>
      <c r="G19" s="330"/>
      <c r="H19" s="331"/>
    </row>
    <row r="20" spans="1:8" ht="29.25" customHeight="1" x14ac:dyDescent="0.2">
      <c r="A20" s="167" t="s">
        <v>342</v>
      </c>
      <c r="B20" s="199" t="s">
        <v>348</v>
      </c>
      <c r="C20" s="235">
        <v>1</v>
      </c>
      <c r="D20" s="200">
        <f>947.41*1.16</f>
        <v>1098.9956</v>
      </c>
      <c r="E20" s="200">
        <f t="shared" si="0"/>
        <v>1098.9956</v>
      </c>
      <c r="F20" s="329" t="s">
        <v>355</v>
      </c>
      <c r="G20" s="330"/>
      <c r="H20" s="331"/>
    </row>
    <row r="21" spans="1:8" ht="27.75" customHeight="1" x14ac:dyDescent="0.2">
      <c r="A21" s="167" t="s">
        <v>342</v>
      </c>
      <c r="B21" s="199" t="s">
        <v>349</v>
      </c>
      <c r="C21" s="235">
        <v>1</v>
      </c>
      <c r="D21" s="200">
        <f>947.41*1.16</f>
        <v>1098.9956</v>
      </c>
      <c r="E21" s="200">
        <f t="shared" si="0"/>
        <v>1098.9956</v>
      </c>
      <c r="F21" s="329" t="s">
        <v>355</v>
      </c>
      <c r="G21" s="330"/>
      <c r="H21" s="331"/>
    </row>
    <row r="22" spans="1:8" ht="29.25" customHeight="1" x14ac:dyDescent="0.2">
      <c r="A22" s="167" t="s">
        <v>342</v>
      </c>
      <c r="B22" s="199" t="s">
        <v>350</v>
      </c>
      <c r="C22" s="235">
        <v>1</v>
      </c>
      <c r="D22" s="200">
        <v>2500</v>
      </c>
      <c r="E22" s="200">
        <f t="shared" si="0"/>
        <v>2500</v>
      </c>
      <c r="F22" s="329" t="s">
        <v>355</v>
      </c>
      <c r="G22" s="330"/>
      <c r="H22" s="331"/>
    </row>
    <row r="23" spans="1:8" x14ac:dyDescent="0.2">
      <c r="A23" s="167" t="s">
        <v>342</v>
      </c>
      <c r="B23" s="199" t="s">
        <v>351</v>
      </c>
      <c r="C23" s="235">
        <v>10</v>
      </c>
      <c r="D23" s="200">
        <v>325.5</v>
      </c>
      <c r="E23" s="200">
        <f t="shared" si="0"/>
        <v>3255</v>
      </c>
      <c r="F23" s="329" t="s">
        <v>355</v>
      </c>
      <c r="G23" s="330"/>
      <c r="H23" s="331"/>
    </row>
    <row r="24" spans="1:8" x14ac:dyDescent="0.2">
      <c r="A24" s="167" t="s">
        <v>342</v>
      </c>
      <c r="B24" s="199" t="s">
        <v>352</v>
      </c>
      <c r="C24" s="235">
        <v>5</v>
      </c>
      <c r="D24" s="200">
        <v>350</v>
      </c>
      <c r="E24" s="200">
        <f t="shared" si="0"/>
        <v>1750</v>
      </c>
      <c r="F24" s="329" t="s">
        <v>355</v>
      </c>
      <c r="G24" s="330"/>
      <c r="H24" s="331"/>
    </row>
    <row r="25" spans="1:8" ht="29.25" customHeight="1" x14ac:dyDescent="0.2">
      <c r="A25" s="167" t="s">
        <v>342</v>
      </c>
      <c r="B25" s="199" t="s">
        <v>353</v>
      </c>
      <c r="C25" s="235">
        <v>2</v>
      </c>
      <c r="D25" s="200">
        <v>800</v>
      </c>
      <c r="E25" s="200">
        <f t="shared" si="0"/>
        <v>1600</v>
      </c>
      <c r="F25" s="329" t="s">
        <v>355</v>
      </c>
      <c r="G25" s="330"/>
      <c r="H25" s="331"/>
    </row>
    <row r="26" spans="1:8" ht="29.25" customHeight="1" x14ac:dyDescent="0.2">
      <c r="A26" s="167" t="s">
        <v>342</v>
      </c>
      <c r="B26" s="199" t="s">
        <v>354</v>
      </c>
      <c r="C26" s="235">
        <v>5</v>
      </c>
      <c r="D26" s="200">
        <v>650</v>
      </c>
      <c r="E26" s="200">
        <f t="shared" si="0"/>
        <v>3250</v>
      </c>
      <c r="F26" s="329" t="s">
        <v>355</v>
      </c>
      <c r="G26" s="330"/>
      <c r="H26" s="331"/>
    </row>
    <row r="27" spans="1:8" ht="29.25" customHeight="1" x14ac:dyDescent="0.2">
      <c r="A27" s="167"/>
      <c r="B27" s="199"/>
      <c r="C27" s="235"/>
      <c r="D27" s="200"/>
      <c r="E27" s="200"/>
      <c r="F27" s="329"/>
      <c r="G27" s="330"/>
      <c r="H27" s="331"/>
    </row>
    <row r="28" spans="1:8" ht="29.25" customHeight="1" x14ac:dyDescent="0.2">
      <c r="A28" s="167"/>
      <c r="B28" s="199"/>
      <c r="C28" s="235"/>
      <c r="D28" s="200"/>
      <c r="E28" s="200"/>
      <c r="F28" s="329"/>
      <c r="G28" s="330"/>
      <c r="H28" s="331"/>
    </row>
    <row r="29" spans="1:8" ht="29.25" customHeight="1" x14ac:dyDescent="0.2">
      <c r="A29" s="167"/>
      <c r="B29" s="199"/>
      <c r="C29" s="235"/>
      <c r="D29" s="200"/>
      <c r="E29" s="200"/>
      <c r="F29" s="329"/>
      <c r="G29" s="330"/>
      <c r="H29" s="331"/>
    </row>
    <row r="30" spans="1:8" ht="29.25" customHeight="1" x14ac:dyDescent="0.2">
      <c r="A30" s="167"/>
      <c r="B30" s="199"/>
      <c r="C30" s="235"/>
      <c r="D30" s="200"/>
      <c r="E30" s="200"/>
      <c r="F30" s="329"/>
      <c r="G30" s="330"/>
      <c r="H30" s="331"/>
    </row>
    <row r="31" spans="1:8" ht="29.25" customHeight="1" x14ac:dyDescent="0.2">
      <c r="A31" s="167"/>
      <c r="B31" s="199"/>
      <c r="C31" s="235"/>
      <c r="D31" s="200"/>
      <c r="E31" s="200"/>
      <c r="F31" s="329"/>
      <c r="G31" s="330"/>
      <c r="H31" s="331"/>
    </row>
    <row r="32" spans="1:8" ht="29.25" customHeight="1" x14ac:dyDescent="0.2">
      <c r="A32" s="167"/>
      <c r="B32" s="199"/>
      <c r="C32" s="235"/>
      <c r="D32" s="200"/>
      <c r="E32" s="200"/>
      <c r="F32" s="329"/>
      <c r="G32" s="330"/>
      <c r="H32" s="331"/>
    </row>
    <row r="33" spans="1:8" ht="25.5" customHeight="1" x14ac:dyDescent="0.2">
      <c r="A33" s="219"/>
      <c r="B33" s="227"/>
      <c r="C33" s="236"/>
      <c r="D33" s="202"/>
      <c r="E33" s="200"/>
      <c r="F33" s="329"/>
      <c r="G33" s="330"/>
      <c r="H33" s="331"/>
    </row>
    <row r="34" spans="1:8" ht="27.75" customHeight="1" x14ac:dyDescent="0.2">
      <c r="A34" s="312" t="s">
        <v>93</v>
      </c>
      <c r="B34" s="313"/>
      <c r="C34" s="237"/>
      <c r="D34" s="203"/>
      <c r="E34" s="204">
        <f>SUM(E15:E33)</f>
        <v>35999.001599999996</v>
      </c>
      <c r="F34" s="314"/>
      <c r="G34" s="315"/>
      <c r="H34" s="316"/>
    </row>
    <row r="35" spans="1:8" x14ac:dyDescent="0.2">
      <c r="A35" s="214"/>
      <c r="B35" s="214"/>
      <c r="C35" s="233"/>
      <c r="D35" s="162"/>
      <c r="E35" s="162"/>
      <c r="F35" s="214"/>
      <c r="G35" s="214"/>
      <c r="H35" s="214"/>
    </row>
    <row r="36" spans="1:8" s="176" customFormat="1" x14ac:dyDescent="0.2">
      <c r="A36" s="317" t="s">
        <v>5</v>
      </c>
      <c r="B36" s="318"/>
      <c r="C36" s="317" t="s">
        <v>6</v>
      </c>
      <c r="D36" s="319"/>
      <c r="E36" s="318"/>
      <c r="F36" s="317" t="s">
        <v>7</v>
      </c>
      <c r="G36" s="319"/>
      <c r="H36" s="318"/>
    </row>
    <row r="37" spans="1:8" s="176" customFormat="1" x14ac:dyDescent="0.2">
      <c r="A37" s="177"/>
      <c r="B37" s="178"/>
      <c r="C37" s="179"/>
      <c r="D37" s="180"/>
      <c r="E37" s="181"/>
      <c r="F37" s="218"/>
      <c r="G37" s="183"/>
      <c r="H37" s="184"/>
    </row>
    <row r="38" spans="1:8" s="176" customFormat="1" x14ac:dyDescent="0.2">
      <c r="A38" s="177"/>
      <c r="B38" s="178"/>
      <c r="C38" s="179"/>
      <c r="D38" s="180"/>
      <c r="E38" s="181"/>
      <c r="F38" s="218"/>
      <c r="G38" s="183"/>
      <c r="H38" s="184"/>
    </row>
    <row r="39" spans="1:8" s="176" customFormat="1" x14ac:dyDescent="0.2">
      <c r="A39" s="305" t="s">
        <v>135</v>
      </c>
      <c r="B39" s="306"/>
      <c r="C39" s="305" t="s">
        <v>138</v>
      </c>
      <c r="D39" s="307"/>
      <c r="E39" s="306"/>
      <c r="F39" s="305" t="s">
        <v>138</v>
      </c>
      <c r="G39" s="307"/>
      <c r="H39" s="306"/>
    </row>
    <row r="40" spans="1:8" s="176" customFormat="1" x14ac:dyDescent="0.2">
      <c r="A40" s="308" t="s">
        <v>136</v>
      </c>
      <c r="B40" s="309"/>
      <c r="C40" s="308" t="s">
        <v>137</v>
      </c>
      <c r="D40" s="310"/>
      <c r="E40" s="309"/>
      <c r="F40" s="308" t="s">
        <v>137</v>
      </c>
      <c r="G40" s="310"/>
      <c r="H40" s="309"/>
    </row>
  </sheetData>
  <mergeCells count="36">
    <mergeCell ref="F21:H21"/>
    <mergeCell ref="A2:F2"/>
    <mergeCell ref="A3:F3"/>
    <mergeCell ref="A4:F4"/>
    <mergeCell ref="F13:H13"/>
    <mergeCell ref="F14:H14"/>
    <mergeCell ref="F15:H15"/>
    <mergeCell ref="F16:H16"/>
    <mergeCell ref="F17:H17"/>
    <mergeCell ref="F18:H18"/>
    <mergeCell ref="F19:H19"/>
    <mergeCell ref="F20:H20"/>
    <mergeCell ref="F32:H32"/>
    <mergeCell ref="F33:H33"/>
    <mergeCell ref="F22:H22"/>
    <mergeCell ref="F23:H23"/>
    <mergeCell ref="F24:H24"/>
    <mergeCell ref="F25:H25"/>
    <mergeCell ref="F26:H26"/>
    <mergeCell ref="F27:H27"/>
    <mergeCell ref="A40:B40"/>
    <mergeCell ref="C40:E40"/>
    <mergeCell ref="F40:H40"/>
    <mergeCell ref="C8:H8"/>
    <mergeCell ref="A34:B34"/>
    <mergeCell ref="F34:H34"/>
    <mergeCell ref="A36:B36"/>
    <mergeCell ref="C36:E36"/>
    <mergeCell ref="F36:H36"/>
    <mergeCell ref="A39:B39"/>
    <mergeCell ref="C39:E39"/>
    <mergeCell ref="F39:H39"/>
    <mergeCell ref="F28:H28"/>
    <mergeCell ref="F29:H29"/>
    <mergeCell ref="F30:H30"/>
    <mergeCell ref="F31:H31"/>
  </mergeCells>
  <printOptions horizontalCentered="1"/>
  <pageMargins left="0.39370078740157483" right="0.39370078740157483" top="0.78740157480314965" bottom="0.39370078740157483" header="0.19685039370078741" footer="0.39370078740157483"/>
  <pageSetup scale="80" orientation="landscape" r:id="rId1"/>
  <headerFooter alignWithMargins="0">
    <oddFooter>&amp;C&amp;"Calibri,Normal"&amp;9&amp;P/&amp;N&amp;R&amp;"Calibri,Normal"&amp;9PP-FM-0S-00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PLANTILLA</vt:lpstr>
      <vt:lpstr>REL PART CENTRA 2111</vt:lpstr>
      <vt:lpstr>REL PART CENTRA 2121</vt:lpstr>
      <vt:lpstr>REL PART CENTRA 2141</vt:lpstr>
      <vt:lpstr>REL PART CENTRA 2151</vt:lpstr>
      <vt:lpstr>REL PART CENTRA 2161</vt:lpstr>
      <vt:lpstr>REL PART CENTRA 2461</vt:lpstr>
      <vt:lpstr>REL PART CENTRA 2531</vt:lpstr>
      <vt:lpstr>REL PART CENTRA 2541 </vt:lpstr>
      <vt:lpstr>REL PART CENTRA 2721</vt:lpstr>
      <vt:lpstr>REL PART CENTRA 2921 </vt:lpstr>
      <vt:lpstr>REL PART CENTRA 2941 </vt:lpstr>
      <vt:lpstr>REL PART CENTRA 2961</vt:lpstr>
      <vt:lpstr>REL PART CENTRA 4411</vt:lpstr>
      <vt:lpstr>DESGLOSE PART</vt:lpstr>
      <vt:lpstr>FUENTE DE FIN</vt:lpstr>
      <vt:lpstr>PRESUPUESTO MENSUAL</vt:lpstr>
      <vt:lpstr>'DESGLOSE PART'!Área_de_impresión</vt:lpstr>
      <vt:lpstr>'FUENTE DE FIN'!Área_de_impresión</vt:lpstr>
      <vt:lpstr>PLANTILLA!Área_de_impresión</vt:lpstr>
      <vt:lpstr>'REL PART CENTRA 2111'!Área_de_impresión</vt:lpstr>
      <vt:lpstr>'REL PART CENTRA 2121'!Área_de_impresión</vt:lpstr>
      <vt:lpstr>'REL PART CENTRA 2141'!Área_de_impresión</vt:lpstr>
      <vt:lpstr>'REL PART CENTRA 2151'!Área_de_impresión</vt:lpstr>
      <vt:lpstr>'REL PART CENTRA 2161'!Área_de_impresión</vt:lpstr>
      <vt:lpstr>'REL PART CENTRA 2461'!Área_de_impresión</vt:lpstr>
      <vt:lpstr>'REL PART CENTRA 2531'!Área_de_impresión</vt:lpstr>
      <vt:lpstr>'REL PART CENTRA 2541 '!Área_de_impresión</vt:lpstr>
      <vt:lpstr>'REL PART CENTRA 2721'!Área_de_impresión</vt:lpstr>
      <vt:lpstr>'REL PART CENTRA 2921 '!Área_de_impresión</vt:lpstr>
      <vt:lpstr>'REL PART CENTRA 2941 '!Área_de_impresión</vt:lpstr>
      <vt:lpstr>'REL PART CENTRA 2961'!Área_de_impresión</vt:lpstr>
      <vt:lpstr>'REL PART CENTRA 4411'!Área_de_impresión</vt:lpstr>
      <vt:lpstr>'REL PART CENTRA 2161'!Títulos_a_imprimir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HP</cp:lastModifiedBy>
  <cp:lastPrinted>2018-04-18T14:50:43Z</cp:lastPrinted>
  <dcterms:created xsi:type="dcterms:W3CDTF">2011-09-16T18:21:22Z</dcterms:created>
  <dcterms:modified xsi:type="dcterms:W3CDTF">2018-04-23T23:57:10Z</dcterms:modified>
</cp:coreProperties>
</file>